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9200" windowHeight="12900" activeTab="2"/>
  </bookViews>
  <sheets>
    <sheet name="Pastabos" sheetId="1" r:id="rId1"/>
    <sheet name="BALANSAS" sheetId="2" r:id="rId2"/>
    <sheet name="P (N)" sheetId="3" r:id="rId3"/>
    <sheet name="PS" sheetId="4" r:id="rId4"/>
    <sheet name="NKPA_TARPINĖ" sheetId="5" r:id="rId5"/>
  </sheets>
  <definedNames>
    <definedName name="Z_08E08A5B_56BD_4176_853B_1A641C25455F_.wvu.Cols" localSheetId="1" hidden="1">'BALANSAS'!$A:$A</definedName>
    <definedName name="Z_08E08A5B_56BD_4176_853B_1A641C25455F_.wvu.Cols" localSheetId="2" hidden="1">'P (N)'!$A:$A</definedName>
    <definedName name="Z_08E08A5B_56BD_4176_853B_1A641C25455F_.wvu.Cols" localSheetId="3" hidden="1">'PS'!$A:$A</definedName>
    <definedName name="Z_2DA7490F_06C0_40D8_9191_6FBE4CB9340E_.wvu.Cols" localSheetId="1" hidden="1">'BALANSAS'!$A:$A</definedName>
    <definedName name="Z_2DA7490F_06C0_40D8_9191_6FBE4CB9340E_.wvu.Cols" localSheetId="2" hidden="1">'P (N)'!$A:$A</definedName>
    <definedName name="Z_2DA7490F_06C0_40D8_9191_6FBE4CB9340E_.wvu.Cols" localSheetId="3" hidden="1">'PS'!$A:$A</definedName>
    <definedName name="Z_B0FF4918_3130_4CB8_A532_FDAD50AEA832_.wvu.Cols" localSheetId="1" hidden="1">'BALANSAS'!$A:$A</definedName>
    <definedName name="Z_B0FF4918_3130_4CB8_A532_FDAD50AEA832_.wvu.Cols" localSheetId="2" hidden="1">'P (N)'!$A:$A</definedName>
    <definedName name="Z_B0FF4918_3130_4CB8_A532_FDAD50AEA832_.wvu.Cols" localSheetId="3" hidden="1">'PS'!$A:$A</definedName>
    <definedName name="Z_CF84D87D_8A48_4427_9EEC_088AAEA253A5_.wvu.Cols" localSheetId="1" hidden="1">'BALANSAS'!$A:$A</definedName>
    <definedName name="Z_CF84D87D_8A48_4427_9EEC_088AAEA253A5_.wvu.Cols" localSheetId="2" hidden="1">'P (N)'!$A:$A</definedName>
    <definedName name="Z_CF84D87D_8A48_4427_9EEC_088AAEA253A5_.wvu.Cols" localSheetId="3" hidden="1">'PS'!$A:$A</definedName>
  </definedNames>
  <calcPr fullCalcOnLoad="1"/>
</workbook>
</file>

<file path=xl/sharedStrings.xml><?xml version="1.0" encoding="utf-8"?>
<sst xmlns="http://schemas.openxmlformats.org/spreadsheetml/2006/main" count="960" uniqueCount="662">
  <si>
    <t>1 priedas</t>
  </si>
  <si>
    <t>D1 forma</t>
  </si>
  <si>
    <t>PATVIRTINTA</t>
  </si>
  <si>
    <t>(data)</t>
  </si>
  <si>
    <t>(draudimo įmonės pavadinimas)</t>
  </si>
  <si>
    <t>(kodas, buveinės adresas)</t>
  </si>
  <si>
    <t>Turtas</t>
  </si>
  <si>
    <t>A.</t>
  </si>
  <si>
    <t>NEMATERIALUSIS TURTAS</t>
  </si>
  <si>
    <t>I.</t>
  </si>
  <si>
    <t>Plėtros darbai</t>
  </si>
  <si>
    <t>II.</t>
  </si>
  <si>
    <t>Prestižas</t>
  </si>
  <si>
    <t>III.</t>
  </si>
  <si>
    <t>Patentai, licenzijos</t>
  </si>
  <si>
    <t>IV.</t>
  </si>
  <si>
    <t>Programinė įranga</t>
  </si>
  <si>
    <t>V.</t>
  </si>
  <si>
    <t>Kitas nematerialusis turtas</t>
  </si>
  <si>
    <t>B.</t>
  </si>
  <si>
    <t>INVESTICIJOS</t>
  </si>
  <si>
    <t>Žemė, pastatai ir kitas nekilnojamasis turtas</t>
  </si>
  <si>
    <t>I.1.</t>
  </si>
  <si>
    <t>Draudimo įmonės reikmėms</t>
  </si>
  <si>
    <t>I.1.1.</t>
  </si>
  <si>
    <t>Žemė</t>
  </si>
  <si>
    <t>I.1.2.</t>
  </si>
  <si>
    <t>Pastatai</t>
  </si>
  <si>
    <t>I.1.3.</t>
  </si>
  <si>
    <t>Nebaigta statyba ir išankstinis mokėjimas</t>
  </si>
  <si>
    <t>I.1.4.</t>
  </si>
  <si>
    <t>Kita</t>
  </si>
  <si>
    <t>I.2.</t>
  </si>
  <si>
    <t>Kitos investicijos į nekilnojamąjį turtą</t>
  </si>
  <si>
    <t>Investicijos į dukterines ir asocijuotas įmones</t>
  </si>
  <si>
    <t>II.1.</t>
  </si>
  <si>
    <t>Dukterinių įmonių akcijos</t>
  </si>
  <si>
    <t>II.1.1.</t>
  </si>
  <si>
    <t>Įtrauktos į vertybinių popierių biržų sąrašus</t>
  </si>
  <si>
    <t>II.1.2.</t>
  </si>
  <si>
    <t>Neįtrauktos į vertybinių popierių biržų sąrašus</t>
  </si>
  <si>
    <t>II.2.</t>
  </si>
  <si>
    <t>Dukterinių įmonių skolos vertybiniai popieriai ir šioms įmonėms suteiktos paskolos</t>
  </si>
  <si>
    <t>II.2.1.</t>
  </si>
  <si>
    <t>Skolos vertybiniai popieriai</t>
  </si>
  <si>
    <t>II.2.2.</t>
  </si>
  <si>
    <t>Paskolos</t>
  </si>
  <si>
    <t>II.3.</t>
  </si>
  <si>
    <t>Asocijuotų įmonių akcijos</t>
  </si>
  <si>
    <t>II.3.1.</t>
  </si>
  <si>
    <t>II.3.2.</t>
  </si>
  <si>
    <t>II.4.</t>
  </si>
  <si>
    <t>Asocijuotų įmonių skolos vertybiniai popieriai ir šioms įmonėms suteiktos paskolos</t>
  </si>
  <si>
    <t>II.4.1.</t>
  </si>
  <si>
    <t>II.4.2.</t>
  </si>
  <si>
    <t>Kitos finansinės investicijos</t>
  </si>
  <si>
    <t>III.1.</t>
  </si>
  <si>
    <t>Akcijos, kiti kintamų pajamų vertybiniai popieriai ir investicinių fondų vienetai</t>
  </si>
  <si>
    <t>III.1.1.</t>
  </si>
  <si>
    <t>Įtraukti į vertybinių popierių biržų sąrašus</t>
  </si>
  <si>
    <t>III.1.2.</t>
  </si>
  <si>
    <t>Neįtraukti į vertybinių popierių biržų sąrašus</t>
  </si>
  <si>
    <t>III.2.</t>
  </si>
  <si>
    <t>Skolos ir kiti pastovių pajamų vertybiniai popieriai</t>
  </si>
  <si>
    <t>III.2.1.</t>
  </si>
  <si>
    <t>Vyriausybės, centrinio banko ir savivaldybės vertybiniai popieriai</t>
  </si>
  <si>
    <t>III.2.2.</t>
  </si>
  <si>
    <t>Kitų ūkio subjektų vertybiniai popieriai</t>
  </si>
  <si>
    <t>III.3.</t>
  </si>
  <si>
    <t>Dalyvavimas investiciniuose puluose</t>
  </si>
  <si>
    <t>III.4.</t>
  </si>
  <si>
    <t>Paskolos, užtikrintos nekilnojamuoju turtu</t>
  </si>
  <si>
    <t>III.5.</t>
  </si>
  <si>
    <t>Kitos paskolos</t>
  </si>
  <si>
    <t>III.6.</t>
  </si>
  <si>
    <t>Indėliai kredito įstaigose</t>
  </si>
  <si>
    <t>III.7.</t>
  </si>
  <si>
    <t>Kitos investicijos</t>
  </si>
  <si>
    <t>Depozitai perdraudėjo įmonėje</t>
  </si>
  <si>
    <t>C.</t>
  </si>
  <si>
    <t>D.</t>
  </si>
  <si>
    <t>GAUTINOS SUMOS</t>
  </si>
  <si>
    <t>Draudimo veiklos gautinos sumos</t>
  </si>
  <si>
    <t>Draudėjai</t>
  </si>
  <si>
    <t>Tarpininkai</t>
  </si>
  <si>
    <t>I.3.</t>
  </si>
  <si>
    <t>Kiti</t>
  </si>
  <si>
    <t>Perdraudimo ir persidraudimo veiklos gautinos sumos</t>
  </si>
  <si>
    <t>Perdraudėjai</t>
  </si>
  <si>
    <t>Perdraudikai</t>
  </si>
  <si>
    <t>Kitos gautinos sumos</t>
  </si>
  <si>
    <t>E.</t>
  </si>
  <si>
    <t>KITAS TURTAS</t>
  </si>
  <si>
    <t>Materialusis turtas ir atsargos</t>
  </si>
  <si>
    <t>Transporto priemonės</t>
  </si>
  <si>
    <t>Biuro ir kita įranga</t>
  </si>
  <si>
    <t>Atsargos</t>
  </si>
  <si>
    <t>I.4.</t>
  </si>
  <si>
    <t>Išankstinis mokėjimas</t>
  </si>
  <si>
    <t>Pinigai sąskaitose ir kasoje</t>
  </si>
  <si>
    <t>Kitas turtas</t>
  </si>
  <si>
    <t>F.</t>
  </si>
  <si>
    <t>SUKAUPTOS PAJAMOS IR ATEINANČIŲ LAIKOTARPIŲ SĄNAUDOS</t>
  </si>
  <si>
    <t>Sukauptos palūkanos ir nuomos pajamos</t>
  </si>
  <si>
    <t>Atidėtos įsigijimo sąnaudos</t>
  </si>
  <si>
    <t>Ne gyvybės draudimo atidėtos įsigijimo sąnaudos</t>
  </si>
  <si>
    <t>Gyvybės draudimo atidėtos įsigijimo sąnaudos</t>
  </si>
  <si>
    <t>Kitos sukauptos pajamos</t>
  </si>
  <si>
    <t>Kitos ateinančių laikotarpių sąnaudos</t>
  </si>
  <si>
    <t>100000000</t>
  </si>
  <si>
    <t>TURTAS, IŠ VISO</t>
  </si>
  <si>
    <t>Savininkų nuosavybė ir įsipareigojimai</t>
  </si>
  <si>
    <t>KAPITALAS IR REZERVAI</t>
  </si>
  <si>
    <t>Įstatinis kapitalas</t>
  </si>
  <si>
    <t>Akcijų priedai (nominalios vertės perviršis)</t>
  </si>
  <si>
    <t>Savos akcijos (-)</t>
  </si>
  <si>
    <t>Perkainojimo rezervas</t>
  </si>
  <si>
    <t>Rezervai</t>
  </si>
  <si>
    <t>V.1.</t>
  </si>
  <si>
    <t>Privalomasis rezervas</t>
  </si>
  <si>
    <t>V.2.</t>
  </si>
  <si>
    <t>Rezervas savoms akcijoms įsigyti</t>
  </si>
  <si>
    <t>V.3.</t>
  </si>
  <si>
    <t>Kiti rezervai</t>
  </si>
  <si>
    <t>VI.</t>
  </si>
  <si>
    <t>VII.</t>
  </si>
  <si>
    <t>FINANSAVIMAS (DOTACIJOS IR SUBSIDIJOS)</t>
  </si>
  <si>
    <t>SUBORDINUOTI ĮSIPAREIGOJIMAI</t>
  </si>
  <si>
    <t>TECHNINIAI ATIDĖJINIAI</t>
  </si>
  <si>
    <t>Perkeltų įmokų techninis atidėjinys</t>
  </si>
  <si>
    <t>Bendra suma</t>
  </si>
  <si>
    <t>Perdraudikų dalis (-)</t>
  </si>
  <si>
    <t>Gyvybės draudimo matematinis techninis atidėjinys</t>
  </si>
  <si>
    <t>Numatomų išmokėjimų techninis atidėjinys</t>
  </si>
  <si>
    <t>Draudimo įmokų grąžinimo techninis atidėjinys</t>
  </si>
  <si>
    <t>IV.1.</t>
  </si>
  <si>
    <t>IV.2.</t>
  </si>
  <si>
    <t>Nuostolių svyravimo išlyginimo techninis atidėjinys</t>
  </si>
  <si>
    <t>Kiti techniniai atidėjiniai</t>
  </si>
  <si>
    <t>VI.1.</t>
  </si>
  <si>
    <t>VI.2.</t>
  </si>
  <si>
    <t>Atidėjimai pensijoms ir panašiems įsipareigojimams</t>
  </si>
  <si>
    <t>Kiti atidėjimai</t>
  </si>
  <si>
    <t>G.</t>
  </si>
  <si>
    <t>PERDRAUDIKŲ DEPOZITAI</t>
  </si>
  <si>
    <t>H.</t>
  </si>
  <si>
    <t>Įsipareigojimai, susiję su draudimo veikla</t>
  </si>
  <si>
    <t>Įsipareigojimai draudėjams</t>
  </si>
  <si>
    <t>Įsipareigojimai tarpininkams</t>
  </si>
  <si>
    <t>Kiti su draudimo veikla susiję įsipareigojimai</t>
  </si>
  <si>
    <t>Įsipareigojimai, susiję su perdraudimo ir persidraudimo veikla</t>
  </si>
  <si>
    <t>Įsipareigojimai perdraudėjams</t>
  </si>
  <si>
    <t>Įsipareigojimai perdraudikams</t>
  </si>
  <si>
    <t>Kiti su perdraudimo ir persidraudimo veikla susiję įsipareigojimai</t>
  </si>
  <si>
    <t>Išleisti skolos vertybiniai popieriai, atskirai nurodomos konvertuojamos skolos</t>
  </si>
  <si>
    <t>Skolos kredito įstaigoms</t>
  </si>
  <si>
    <t>Mokesčiai, socialinio draudimo įmokos ir kiti įsipareigojimai</t>
  </si>
  <si>
    <t>Mokesčiai</t>
  </si>
  <si>
    <t>Socialinio draudimo įmokos</t>
  </si>
  <si>
    <t>Atlyginimai</t>
  </si>
  <si>
    <t>V.4.</t>
  </si>
  <si>
    <t>Kiti įsipareigojimai</t>
  </si>
  <si>
    <t>SUKAUPTOS SĄNAUDOS IR ATEINANČIŲ LAIKOTARPIŲ PAJAMOS</t>
  </si>
  <si>
    <t>Sukauptos sąnaudos</t>
  </si>
  <si>
    <t>Ateinančių laikotarpių pajamos</t>
  </si>
  <si>
    <t>200000000</t>
  </si>
  <si>
    <t>SAVININKŲ NUOSAVYBĖ IR ĮSIPAREIGOJIMAI, IŠ VISO</t>
  </si>
  <si>
    <t>2 priedas</t>
  </si>
  <si>
    <t>D2 forma</t>
  </si>
  <si>
    <t>PELNO (NUOSTOLIŲ) ATASKAITA (LITAIS)</t>
  </si>
  <si>
    <t>Straipsniai</t>
  </si>
  <si>
    <t>1000000</t>
  </si>
  <si>
    <t>TECHNINĖ DALIS - NE GYVYBĖS DRAUDIMAS</t>
  </si>
  <si>
    <t>1010000</t>
  </si>
  <si>
    <t>UŽDIRBTOS ĮMOKOS, IŠSKYRUS PERDRAUDIKŲ DALĮ</t>
  </si>
  <si>
    <t>1010100</t>
  </si>
  <si>
    <t>Pasirašytų įmokų suma</t>
  </si>
  <si>
    <t>1010200</t>
  </si>
  <si>
    <t>Persidraudimo įmokos (-)</t>
  </si>
  <si>
    <t>Perkeltų įmokų techninio atidėjinio perdraudikų dalies pasikeitimas (+/-)</t>
  </si>
  <si>
    <t>1020000</t>
  </si>
  <si>
    <t>1030000</t>
  </si>
  <si>
    <t>KITOS TECHNINĖS PAJAMOS, IŠSKYRUS PERDRAUDIKŲ DALĮ</t>
  </si>
  <si>
    <t>1040000</t>
  </si>
  <si>
    <t>I.4.1.</t>
  </si>
  <si>
    <t>I.4.1.1.</t>
  </si>
  <si>
    <t>I.4.1.2.</t>
  </si>
  <si>
    <t>I.4.1.3.</t>
  </si>
  <si>
    <t>I.4.1.4.</t>
  </si>
  <si>
    <t>I.4.2.</t>
  </si>
  <si>
    <t>I.4.2.1.</t>
  </si>
  <si>
    <t>I.4.2.2.</t>
  </si>
  <si>
    <t>1050000</t>
  </si>
  <si>
    <t>I.5.</t>
  </si>
  <si>
    <t>1050100</t>
  </si>
  <si>
    <t>I.5.1.</t>
  </si>
  <si>
    <t>1050200</t>
  </si>
  <si>
    <t>I.5.2.</t>
  </si>
  <si>
    <t>1060000</t>
  </si>
  <si>
    <t>I.6.</t>
  </si>
  <si>
    <t>1060100</t>
  </si>
  <si>
    <t>I.6.1.</t>
  </si>
  <si>
    <t>1060101</t>
  </si>
  <si>
    <t>I.6.1.1.</t>
  </si>
  <si>
    <t>1060102</t>
  </si>
  <si>
    <t>I.6.1.2.</t>
  </si>
  <si>
    <t>1060200</t>
  </si>
  <si>
    <t>I.6.2.</t>
  </si>
  <si>
    <t>1060201</t>
  </si>
  <si>
    <t>I.6.2.1.</t>
  </si>
  <si>
    <t>1060202</t>
  </si>
  <si>
    <t>I.6.2.2.</t>
  </si>
  <si>
    <t>1070000</t>
  </si>
  <si>
    <t>I.7.</t>
  </si>
  <si>
    <t>I.7.1.</t>
  </si>
  <si>
    <t>I.7.2.</t>
  </si>
  <si>
    <t>I.7.3.</t>
  </si>
  <si>
    <t>I.7.4.</t>
  </si>
  <si>
    <t>1080000</t>
  </si>
  <si>
    <t>I.8.</t>
  </si>
  <si>
    <t>1090000</t>
  </si>
  <si>
    <t>I.9.</t>
  </si>
  <si>
    <t>TECHNINIS REZULTATAS PRIEŠ SUDARANT NUOSTOLIŲ SVYRAVIMO IŠLYGINIMO TECHNINĮ ATIDĖJINĮ</t>
  </si>
  <si>
    <t>1100000</t>
  </si>
  <si>
    <t>I.10.</t>
  </si>
  <si>
    <t>1110000</t>
  </si>
  <si>
    <t>I.11.</t>
  </si>
  <si>
    <t>2000000</t>
  </si>
  <si>
    <t>TECHNINĖ DALIS - GYVYBĖS DRAUDIMAS</t>
  </si>
  <si>
    <t>2010000</t>
  </si>
  <si>
    <t>2010100</t>
  </si>
  <si>
    <t>2010200</t>
  </si>
  <si>
    <t>2010300</t>
  </si>
  <si>
    <t>II.1.3.</t>
  </si>
  <si>
    <t>Perkeltų įmokų techninio atidėjinio pasikeitimas (-/+)</t>
  </si>
  <si>
    <t>2010400</t>
  </si>
  <si>
    <t>II.1.4.</t>
  </si>
  <si>
    <t>2020000</t>
  </si>
  <si>
    <t>INVESTICINĖS VEIKLOS PAJAMOS</t>
  </si>
  <si>
    <t>2020100</t>
  </si>
  <si>
    <t>2020200</t>
  </si>
  <si>
    <t>II.2.2.1.</t>
  </si>
  <si>
    <t>Pajamos iš žemės ir pastatų</t>
  </si>
  <si>
    <t>II.2.2.2.</t>
  </si>
  <si>
    <t>Pajamos iš kitų investicijų</t>
  </si>
  <si>
    <t>2020300</t>
  </si>
  <si>
    <t>II.2.3.</t>
  </si>
  <si>
    <t>2020400</t>
  </si>
  <si>
    <t>II.2.4.</t>
  </si>
  <si>
    <t>Investicijų perleidimo pelnas</t>
  </si>
  <si>
    <t>2030000</t>
  </si>
  <si>
    <t>2040000</t>
  </si>
  <si>
    <t>Pensijų kaupimo veiklos pajamos</t>
  </si>
  <si>
    <t>Kitos techninės pajamos</t>
  </si>
  <si>
    <t>2050000</t>
  </si>
  <si>
    <t>II.5.</t>
  </si>
  <si>
    <t>II.5.1.</t>
  </si>
  <si>
    <t>II.5.1.1.</t>
  </si>
  <si>
    <t>II.5.1.2.</t>
  </si>
  <si>
    <t>II.5.1.3.</t>
  </si>
  <si>
    <t>II.5.1.4.</t>
  </si>
  <si>
    <t>II.5.2.</t>
  </si>
  <si>
    <t>II.5.2.1.</t>
  </si>
  <si>
    <t>II.5.2.2.</t>
  </si>
  <si>
    <t>2060000</t>
  </si>
  <si>
    <t>II.6.</t>
  </si>
  <si>
    <t>II.6.1.</t>
  </si>
  <si>
    <t>II.6.1.1.</t>
  </si>
  <si>
    <t>II.6.1.2.</t>
  </si>
  <si>
    <t>II.6.2.</t>
  </si>
  <si>
    <t>II.6.2.1.</t>
  </si>
  <si>
    <t>II.6.2.2.</t>
  </si>
  <si>
    <t>II.7.</t>
  </si>
  <si>
    <t>II.7.1.</t>
  </si>
  <si>
    <t>II.7.1.1.</t>
  </si>
  <si>
    <t>II.7.1.2.</t>
  </si>
  <si>
    <t>II.7.2.</t>
  </si>
  <si>
    <t>II.7.2.1.</t>
  </si>
  <si>
    <t>II.7.2.2.</t>
  </si>
  <si>
    <t>II.8.</t>
  </si>
  <si>
    <t>II.8.1.</t>
  </si>
  <si>
    <t>II.8.2.</t>
  </si>
  <si>
    <t>II.8.3.</t>
  </si>
  <si>
    <t>II.8.4.</t>
  </si>
  <si>
    <t>II.9.</t>
  </si>
  <si>
    <t>II.9.1.</t>
  </si>
  <si>
    <t>II.9.2.</t>
  </si>
  <si>
    <t>II.9.3.</t>
  </si>
  <si>
    <t>II.10.</t>
  </si>
  <si>
    <t>II.11.</t>
  </si>
  <si>
    <t>II.12.</t>
  </si>
  <si>
    <t>II.13.</t>
  </si>
  <si>
    <t>3000000</t>
  </si>
  <si>
    <t>NETECHNINĖ DALIS</t>
  </si>
  <si>
    <t>3010000</t>
  </si>
  <si>
    <t>NE GYVYBĖS DRAUDIMO TECHNINĖS DALIES PELNAS (NUOSTOLIAI)</t>
  </si>
  <si>
    <t>3020000</t>
  </si>
  <si>
    <t>GYVYBĖS DRAUDIMO TECHNINĖS DALIES PELNAS (NUOSTOLIAI)</t>
  </si>
  <si>
    <t>3030000</t>
  </si>
  <si>
    <t>III.3.1.</t>
  </si>
  <si>
    <t>III.3.2.</t>
  </si>
  <si>
    <t>III.3.2.1.</t>
  </si>
  <si>
    <t>III.3.2.2.</t>
  </si>
  <si>
    <t>III.3.3.</t>
  </si>
  <si>
    <t>III.3.4.</t>
  </si>
  <si>
    <t>3040000</t>
  </si>
  <si>
    <t>3050000</t>
  </si>
  <si>
    <t>III.5.1.</t>
  </si>
  <si>
    <t>III.5.2.</t>
  </si>
  <si>
    <t>III.5.3.</t>
  </si>
  <si>
    <t>3060000</t>
  </si>
  <si>
    <t>3070000</t>
  </si>
  <si>
    <t>KITOS PAJAMOS</t>
  </si>
  <si>
    <t>III.7.1.</t>
  </si>
  <si>
    <t>Finansinės veiklos pajamos</t>
  </si>
  <si>
    <t>III.7.2.</t>
  </si>
  <si>
    <t>Kitos pajamos</t>
  </si>
  <si>
    <t>3080000</t>
  </si>
  <si>
    <t>III.8.</t>
  </si>
  <si>
    <t>III.8.1.</t>
  </si>
  <si>
    <t>III.8.2.</t>
  </si>
  <si>
    <t>3090000</t>
  </si>
  <si>
    <t>III.9.</t>
  </si>
  <si>
    <t>ĮPRASTINĖS VEIKLOS PELNAS (NUOSTOLIAI)</t>
  </si>
  <si>
    <t>3100000</t>
  </si>
  <si>
    <t>III.10.</t>
  </si>
  <si>
    <t>YPATINGOSIOS PAJAMOS (PAGAUTĖ)</t>
  </si>
  <si>
    <t>III.11.</t>
  </si>
  <si>
    <t>III.12.</t>
  </si>
  <si>
    <t>YPATINGOSIOS VEIKLOS REZULTATAS - PELNAS (NUOSTOLIAI)</t>
  </si>
  <si>
    <t>III.13.</t>
  </si>
  <si>
    <t>ATASKAITINIO LAIKOTARPIO REZULTATAS - PELNAS (NUOSTOLIAI) - PRIEŠ APMOKESTINIMĄ</t>
  </si>
  <si>
    <t>III.14.</t>
  </si>
  <si>
    <t>III.15.</t>
  </si>
  <si>
    <t>ATASKAITINIO LAIKOTARPIO REZULTATAS - PELNAS (NUOSTOLIAI)</t>
  </si>
  <si>
    <t>Draudimo įmonių finansinės atskaitomybės</t>
  </si>
  <si>
    <t>sudarymo tvarkos</t>
  </si>
  <si>
    <t>protokolas Nr. ____</t>
  </si>
  <si>
    <t>(Draudimo įmonės pavadinimas)</t>
  </si>
  <si>
    <t>(Draudimo įmonės kodas, buveinės adresas)</t>
  </si>
  <si>
    <t>(ataskaitinis laikotarpis)</t>
  </si>
  <si>
    <t xml:space="preserve">                                                                            ____________________ BALANSAS (LITAIS)</t>
  </si>
  <si>
    <t>1020100</t>
  </si>
  <si>
    <t>I.2.1.</t>
  </si>
  <si>
    <t>1020200</t>
  </si>
  <si>
    <t>I.2.2.</t>
  </si>
  <si>
    <t>1060300</t>
  </si>
  <si>
    <t>I.6.3.</t>
  </si>
  <si>
    <t>1060301</t>
  </si>
  <si>
    <t>I.6.3.1.</t>
  </si>
  <si>
    <t>1060302</t>
  </si>
  <si>
    <t>I.6.3.2.</t>
  </si>
  <si>
    <t>1060400</t>
  </si>
  <si>
    <t>I.6.4.</t>
  </si>
  <si>
    <t>1060401</t>
  </si>
  <si>
    <t>I.6.4.1.</t>
  </si>
  <si>
    <t>1060402</t>
  </si>
  <si>
    <t>I.6.4.2.</t>
  </si>
  <si>
    <t>1060500</t>
  </si>
  <si>
    <t>I.6.5.</t>
  </si>
  <si>
    <t>1060501</t>
  </si>
  <si>
    <t>I.6.5.1.</t>
  </si>
  <si>
    <t>1060502</t>
  </si>
  <si>
    <t>I.6.5.2.</t>
  </si>
  <si>
    <t>1060600</t>
  </si>
  <si>
    <t>I.6.6.</t>
  </si>
  <si>
    <t>1060700</t>
  </si>
  <si>
    <t>I.6.7.</t>
  </si>
  <si>
    <t>1120000</t>
  </si>
  <si>
    <t>I.12.</t>
  </si>
  <si>
    <t>1130000</t>
  </si>
  <si>
    <t>I.13.</t>
  </si>
  <si>
    <t>1140000</t>
  </si>
  <si>
    <t>I.14.</t>
  </si>
  <si>
    <t>PINIGŲ SRAUTAI IŠ INVESTICINĖS VEIKLOS (+/-)</t>
  </si>
  <si>
    <t>2010500</t>
  </si>
  <si>
    <t>II.1.5.</t>
  </si>
  <si>
    <t>2010600</t>
  </si>
  <si>
    <t>II.1.6.</t>
  </si>
  <si>
    <t>2010700</t>
  </si>
  <si>
    <t>II.1.7.</t>
  </si>
  <si>
    <t>2010800</t>
  </si>
  <si>
    <t>II.1.8.</t>
  </si>
  <si>
    <t>2010900</t>
  </si>
  <si>
    <t>II.1.9.</t>
  </si>
  <si>
    <t>2011000</t>
  </si>
  <si>
    <t>II.1.10.</t>
  </si>
  <si>
    <t>2020500</t>
  </si>
  <si>
    <t>II.2.5.</t>
  </si>
  <si>
    <t>2020600</t>
  </si>
  <si>
    <t>II.2.6.</t>
  </si>
  <si>
    <t>2020700</t>
  </si>
  <si>
    <t>II.2.7.</t>
  </si>
  <si>
    <t>2020800</t>
  </si>
  <si>
    <t>II.2.8.</t>
  </si>
  <si>
    <t>2020900</t>
  </si>
  <si>
    <t>II.2.9.</t>
  </si>
  <si>
    <t>2021000</t>
  </si>
  <si>
    <t>II.2.10.</t>
  </si>
  <si>
    <t>2030100</t>
  </si>
  <si>
    <t>2030200</t>
  </si>
  <si>
    <t>2030300</t>
  </si>
  <si>
    <t>II.3.3.</t>
  </si>
  <si>
    <t>2030400</t>
  </si>
  <si>
    <t>II.3.4.</t>
  </si>
  <si>
    <t>2030500</t>
  </si>
  <si>
    <t>II.3.5.</t>
  </si>
  <si>
    <t>2030600</t>
  </si>
  <si>
    <t>II.3.6.</t>
  </si>
  <si>
    <t>2030700</t>
  </si>
  <si>
    <t>II.3.7.</t>
  </si>
  <si>
    <t>2030800</t>
  </si>
  <si>
    <t>II.3.8.</t>
  </si>
  <si>
    <t>2030900</t>
  </si>
  <si>
    <t>II.3.9.</t>
  </si>
  <si>
    <t>2031000</t>
  </si>
  <si>
    <t>II.3.10.</t>
  </si>
  <si>
    <t>PINIGŲ SRAUTAI IŠ FINANSINĖS VEIKLOS (+/-)</t>
  </si>
  <si>
    <t>4000000</t>
  </si>
  <si>
    <t>5000000</t>
  </si>
  <si>
    <t>6000000</t>
  </si>
  <si>
    <t>3 priedas</t>
  </si>
  <si>
    <t>D3 forma</t>
  </si>
  <si>
    <t>PINIGŲ SRAUTŲ ATASKAITA (LITAIS)</t>
  </si>
  <si>
    <t>PINIGŲ SRAUTAI IŠ DRAUDIMO ĮMONĖS PAGRINDINĖS VEIKLOS (+/-)</t>
  </si>
  <si>
    <t>Sumos, sumokėtos kitoms bendrojo draudimo veikloje dalyvaujančioms draudimo įmonėms (-)</t>
  </si>
  <si>
    <t>Sumos, išmokėtos pagal draudimo ir persidraudimo sutartis (-)</t>
  </si>
  <si>
    <t>Kitos sumos, perduotos perdraudikams (-)</t>
  </si>
  <si>
    <t>Kitos sumos, perduotos perdraudėjams (-)</t>
  </si>
  <si>
    <t>Apmokėtos veiklos sąnaudos (-)</t>
  </si>
  <si>
    <t>Sumokėti tipinės veiklos mokesčiai (-)</t>
  </si>
  <si>
    <t>Sumos, sumokėtos vykdant draudimo įmonės kitą pagrindinę veiklą (-)</t>
  </si>
  <si>
    <t>Proporcinio persidraudimo įmokos (-)</t>
  </si>
  <si>
    <t>Neproporcinio persidraudimo įmokos (-)</t>
  </si>
  <si>
    <t>Grąžintos įmokos, nutraukus sutartis (-)</t>
  </si>
  <si>
    <t>Draudimas (-)</t>
  </si>
  <si>
    <t>Perdraudimas (-)</t>
  </si>
  <si>
    <t>Išmokėtos draudimo išmokos (-)</t>
  </si>
  <si>
    <t>Išmokėtos išperkamosios sumos (-)</t>
  </si>
  <si>
    <t>Apmokėtos sąnaudos žalai sureguliuoti (-)</t>
  </si>
  <si>
    <t>Grąžintos įmokos (dalyvavimas pelne) draudėjams, suėjus terminui (-)</t>
  </si>
  <si>
    <t>Grąžintos įmokos (dalyvavimas pelne) perdraudėjams, suėjus terminui (-)</t>
  </si>
  <si>
    <t>Sumos, sumokėtos investavus (-)</t>
  </si>
  <si>
    <t>Dukterinės ir asocijuotos įmonės (-)</t>
  </si>
  <si>
    <t>Akcijos, kiti kintamų pajamų vertybiniai popieriai ir investicinių fondų vienetai (-)</t>
  </si>
  <si>
    <t>Skolos ir kiti pastovių pajamų vertybiniai popieriai (-)</t>
  </si>
  <si>
    <t>Žemė (-)</t>
  </si>
  <si>
    <t>Pastatai (-)</t>
  </si>
  <si>
    <t>Paskolos, užtikrintos nekilnojamuoju turtu (-)</t>
  </si>
  <si>
    <t>Kitais būdais užtikrintos paskolos (-)</t>
  </si>
  <si>
    <t>Neužtikrintos paskolos (-)</t>
  </si>
  <si>
    <t>Indėliai kredito įstaigose (-)</t>
  </si>
  <si>
    <t>Kitos investicijos (-)</t>
  </si>
  <si>
    <t>Sumokėti investicinės veiklos mokesčiai (-)</t>
  </si>
  <si>
    <t>Sumos, sumokėtos vykdant kitą investicinę veiklą (-)</t>
  </si>
  <si>
    <t>Sumos, išleistos nuosavoms akcijoms supirkti (-)</t>
  </si>
  <si>
    <t>Sumos, išleistos skolos vertybiniams popieriams išpirkti (-)</t>
  </si>
  <si>
    <t>Grąžintos paskolos (-)</t>
  </si>
  <si>
    <t>Sumokėti dividendai (-)</t>
  </si>
  <si>
    <t>Sumokėti finansinės veiklos mokesčiai (-)</t>
  </si>
  <si>
    <t>Sumos, sumokėtos vykdant kitą finansinę veiklą (-)</t>
  </si>
  <si>
    <t>PINIGŲ SRAUTŲ PADIDĖJIMAS (SUMAŽĖJIMAS) (+/-)</t>
  </si>
  <si>
    <t>Numatomų išmokėjimų techninio atidėjinio pasikeitimas (-/+)</t>
  </si>
  <si>
    <t>KITŲ TECHNINIŲ ATIDĖJINIŲ PASIKEITIMAS, NEPATEIKTAS KITOSE POZICIJOSE, IŠSKYRUS PERDRAUDIKŲ DALĮ (-/+)</t>
  </si>
  <si>
    <t>GRĄŽINTOS (GRĄŽINTINOS) DRAUDIMO ĮMOKOS (DALYVAVIMAS PELNE), IŠSKYRUS PERDRAUDIKŲ DALĮ (-)</t>
  </si>
  <si>
    <t>Grąžintos įmokos (dalyvavimas pelne) (-)</t>
  </si>
  <si>
    <t>Bendra suma (-)</t>
  </si>
  <si>
    <t>Perdraudikų dalis (+)</t>
  </si>
  <si>
    <t>Draudimo įmokų grąžinimo techninio atidėjinio pasikeitimas (-/+)</t>
  </si>
  <si>
    <t>GRYNOSIOS VEIKLOS SĄNAUDOS (-)</t>
  </si>
  <si>
    <t>Įsigijimo sąnaudos (-)</t>
  </si>
  <si>
    <t>Atidėtų įsigijimo sąnaudų pasikeitimas (-/+)</t>
  </si>
  <si>
    <t>Administracinės sąnaudos (-)</t>
  </si>
  <si>
    <t>Perdraudimo komisiniai ir perdraudikų pelno dalis (+)</t>
  </si>
  <si>
    <t>KITOS TECHNINĖS SĄNAUDOS, IŠSKYRUS PERDRAUDIKŲ DALĮ (-)</t>
  </si>
  <si>
    <t>DRAUDIMO IŠMOKŲ SĄNAUDOS, IŠSKYRUS PERDRAUDIKŲ DALĮ (-)</t>
  </si>
  <si>
    <t>Išmokos, įvykus draudiminiams įvykiams (-)</t>
  </si>
  <si>
    <t>Išmokos (-)</t>
  </si>
  <si>
    <t>Žalos sureguliavimo sąnaudos (-)</t>
  </si>
  <si>
    <t>Išieškotos sumos (+)</t>
  </si>
  <si>
    <t>Išmokos įvykus draudiminiams įvykiams (-)</t>
  </si>
  <si>
    <t>Išperkamosios sumos (-)</t>
  </si>
  <si>
    <t>Numatomų išmokėjimų techninio atidėjimo pasikeitimas (-/+)</t>
  </si>
  <si>
    <t>Gyvybės draudimo matematinio techninio atidėjinio pasikeitimas, išskyrus perdraudikų dalį (-/+)</t>
  </si>
  <si>
    <t>Kitų techninių atidėjinių pasikeitimas, išskyrus perdraudikų dalį (-/+)</t>
  </si>
  <si>
    <t>INVESTICINĖS VEIKLOS SĄNAUDOS (-)</t>
  </si>
  <si>
    <t>Investicijų vadybos sąnaudos, įskaitant palūkanas (-)</t>
  </si>
  <si>
    <t>Investicijų vertės sumažėjimas (-)</t>
  </si>
  <si>
    <t>Investicijų perleidimo nuostoliai (-)</t>
  </si>
  <si>
    <t>KITOS SĄNAUDOS (-)</t>
  </si>
  <si>
    <t>Finansinės veiklos sąnaudos (-)</t>
  </si>
  <si>
    <t>Kitos sąnaudos (-)</t>
  </si>
  <si>
    <t>YPATINGOSIOS SĄNAUDOS (NETEKIMAI) (-)</t>
  </si>
  <si>
    <t>PELNO MOKESTIS (-)</t>
  </si>
  <si>
    <t xml:space="preserve">Gautos draudimo ir perdraudimo įmokos </t>
  </si>
  <si>
    <t xml:space="preserve">Draudimo įmokos </t>
  </si>
  <si>
    <t xml:space="preserve">Perdraudimo įmokos </t>
  </si>
  <si>
    <t xml:space="preserve">Bendrojo draudimo įmokos </t>
  </si>
  <si>
    <t xml:space="preserve">Gautos bendrojo draudimo įmokos, priklausančios draudimo įmonei </t>
  </si>
  <si>
    <t xml:space="preserve">Gautos bendro draudimo įmokos, priklausančios kitoms bendrojo draudimo veikloje dalyvaujančioms draudimo įmonėms </t>
  </si>
  <si>
    <t xml:space="preserve">Sumos, gautos iš kitų bendrojo draudimo veikloje dalyvaujančių draudimo įmonių </t>
  </si>
  <si>
    <t xml:space="preserve">Kitos sumos, gautos iš perdraudikų </t>
  </si>
  <si>
    <t xml:space="preserve">Kitos sumos, gautos iš perdraudėjų </t>
  </si>
  <si>
    <t xml:space="preserve">Sumos, gautos iš draudimo įmonės kitos pagrindinės veiklos </t>
  </si>
  <si>
    <t xml:space="preserve">Sumos, gautos iš investicinės veiklos </t>
  </si>
  <si>
    <t xml:space="preserve">Dukterinės ir asocijuotos įmonės </t>
  </si>
  <si>
    <t>Kitais būdais užtikrintos paskolos</t>
  </si>
  <si>
    <t xml:space="preserve">Neužtikrintos paskolos </t>
  </si>
  <si>
    <t xml:space="preserve">Indėliai kredito įstaigose </t>
  </si>
  <si>
    <t xml:space="preserve">Kitos investicijos </t>
  </si>
  <si>
    <t xml:space="preserve">Sumos, gautos suėjus investicijų terminui arba perleidus investicijas </t>
  </si>
  <si>
    <t xml:space="preserve">Akcijos, kiti kintamų pajamų vertybiniai popieriai ir investicinių fondų vienetai </t>
  </si>
  <si>
    <t xml:space="preserve">Skolos ir kiti pastovių pajamų vertybiniai popieriai </t>
  </si>
  <si>
    <t xml:space="preserve">Žemė </t>
  </si>
  <si>
    <t xml:space="preserve">Pastatai </t>
  </si>
  <si>
    <t xml:space="preserve">Paskolos, užtikrintos nekilnojamuoju turtu </t>
  </si>
  <si>
    <t xml:space="preserve">Kitos garantuotos paskolos </t>
  </si>
  <si>
    <t xml:space="preserve">Negarantuotos paskolos </t>
  </si>
  <si>
    <t xml:space="preserve">Sumos, gautos iš kitos investicinės veiklos </t>
  </si>
  <si>
    <t xml:space="preserve">Sumos, gautos išleidus paprastąsias ir privilegijuotąsias akcijas </t>
  </si>
  <si>
    <t xml:space="preserve">Sumos, gautos išleidus skolos vertybinius popierius </t>
  </si>
  <si>
    <t xml:space="preserve">Gautos paskolos </t>
  </si>
  <si>
    <t xml:space="preserve">Sumos, gautos iš kitos finansinės veiklos </t>
  </si>
  <si>
    <t xml:space="preserve">PINIGAI IR JŲ EKVIVALENTAI LAIKOTARPIO PRADŽIOJE </t>
  </si>
  <si>
    <t xml:space="preserve">PINIGAI IR JŲ EKVIVALENTAI LAIKOTARPIO PABAIGOJE </t>
  </si>
  <si>
    <t xml:space="preserve">   </t>
  </si>
  <si>
    <t>Ankstesnių ataskaitinių metų nepaskirstytasis pelnas (nuostoliai) (+/-)</t>
  </si>
  <si>
    <t>Ataskaitinių metų nepaskirstytasis pelnas (nuostoliai) (+/-)</t>
  </si>
  <si>
    <t>NUOSTOLIŲ SVYRAVIMO IŠLYGINIMO TECHNINIO ATIDĖJINIO PASIKEITIMAS (-/+)</t>
  </si>
  <si>
    <t xml:space="preserve"> </t>
  </si>
  <si>
    <t>Pajamos iš dalyvavimo kitų įmonių veikloje</t>
  </si>
  <si>
    <t>Nuostolio dėl vertės sumažėjimo atstatymas</t>
  </si>
  <si>
    <t>II.9.2.1.</t>
  </si>
  <si>
    <t>Sąnaudos dėl dalyvavimo kitų įmonių veikloje ir kitų investicijų (-)</t>
  </si>
  <si>
    <t>II.9.2.2.</t>
  </si>
  <si>
    <t>Nuostolis dėl vertės sumažėjimo (-)</t>
  </si>
  <si>
    <t>III.5.2.1.</t>
  </si>
  <si>
    <t>Sąnaudos iš dalyvavimo kitų įmonių veikloje ir kitų investicijų (-)</t>
  </si>
  <si>
    <t>III.5.2.2.</t>
  </si>
  <si>
    <t>Pastabos numeris</t>
  </si>
  <si>
    <t>Subrogacijos tvarka išieškotos sumos ir sumos, gautos realizavus likutinį turtą (+)</t>
  </si>
  <si>
    <t>Draudimas (+)</t>
  </si>
  <si>
    <t>Perdraudimas (+)</t>
  </si>
  <si>
    <t>Prašome šiame faile nedaryti struktūrinių pakeitimų</t>
  </si>
  <si>
    <t>NUOSAVO KAPITALO POKYČIŲ ATASKAITA</t>
  </si>
  <si>
    <t>Apmokėtas įstatinis kapitalas</t>
  </si>
  <si>
    <t>Akcijų priedai</t>
  </si>
  <si>
    <t>Perkainojimo rezervas (rezultatai)</t>
  </si>
  <si>
    <t>Įstatymo numatyti rezervai</t>
  </si>
  <si>
    <t>Iš viso</t>
  </si>
  <si>
    <t>Ilgalaikio materialiojo turto</t>
  </si>
  <si>
    <t>Finansinio turto</t>
  </si>
  <si>
    <t>Privalomasis</t>
  </si>
  <si>
    <t>Savų akcijų įsigijimo</t>
  </si>
  <si>
    <t>2. Apskaitos politikos pakeitimo rezultatas</t>
  </si>
  <si>
    <t>3. Esminių klaidų taisymo rezultatas</t>
  </si>
  <si>
    <t>6. Ilgalaikio materialiojo turto vertės padidėjimas / sumažėjimas</t>
  </si>
  <si>
    <t>7. Finansinio turto vertės padidėjimas / sumažėjimas</t>
  </si>
  <si>
    <t>8. Savų akcijų įsigijimas / pardavimas</t>
  </si>
  <si>
    <t>9. Pelno (nuostolių) ataskaitoje nepripažintas pelnas / nuostoliai</t>
  </si>
  <si>
    <t>10. Ataskaitinio laikotarpio grynasis pelnas / nuostoliai</t>
  </si>
  <si>
    <t>11. Dividendai</t>
  </si>
  <si>
    <t>12. Kitos išmokos</t>
  </si>
  <si>
    <t>13. Sudaryti rezervai</t>
  </si>
  <si>
    <t>14. Panaudoti rezervai</t>
  </si>
  <si>
    <t>15. Įstatinio kapitalo didinimas / mažinimas</t>
  </si>
  <si>
    <t>16. Apskaitos politikos pakeitimo rezultatas</t>
  </si>
  <si>
    <t>17. Esminių klaidų taisymo rezultatas</t>
  </si>
  <si>
    <t>20. Ilgalaikio materialiojo turto vertės padidėjimas / sumažėjimas</t>
  </si>
  <si>
    <t>21. Finansinio turto vertės padidėjimas / sumažėjimas</t>
  </si>
  <si>
    <t>22. Savų akcijų įsigijimas</t>
  </si>
  <si>
    <t>23. Pelno (nuostolių) ataskaitoje nepripažintas pelnas / nuostoliai</t>
  </si>
  <si>
    <t>24. Ataskaitinio laikotarpio grynasis pelnas / nuostoliai</t>
  </si>
  <si>
    <t>25. Dividendai</t>
  </si>
  <si>
    <t>26. Kitos išmokos</t>
  </si>
  <si>
    <t>27. Sudaryti rezervai</t>
  </si>
  <si>
    <t>28. Panaudoti rezervai</t>
  </si>
  <si>
    <t>29. Įstatinio kapitalo didinimas / mažinimas</t>
  </si>
  <si>
    <t>30. Apskaitos politikos pakeitimo rezultatas</t>
  </si>
  <si>
    <t>31. Esminių klaidų taisymo rezultatas</t>
  </si>
  <si>
    <t>32.</t>
  </si>
  <si>
    <t>18.</t>
  </si>
  <si>
    <t>4.</t>
  </si>
  <si>
    <t>Finansiniai metai</t>
  </si>
  <si>
    <t>Praėję finansiniai metai</t>
  </si>
  <si>
    <t>Eil. Nr.</t>
  </si>
  <si>
    <t>Nepaskirstytasis pelnas (nuostoliai)</t>
  </si>
  <si>
    <t xml:space="preserve">PASTABOS: </t>
  </si>
  <si>
    <t>ataskaitos antraštę (įmonės pav., kodas ir t.t) užtenka užpildyti pirmame lape "Balansas"</t>
  </si>
  <si>
    <t>kitomis nei balta spalvomis pažymėtų celių pildyti nereikia</t>
  </si>
  <si>
    <t>4 priedas</t>
  </si>
  <si>
    <t>2090201</t>
  </si>
  <si>
    <t>2090202</t>
  </si>
  <si>
    <t>3050201</t>
  </si>
  <si>
    <t>3050202</t>
  </si>
  <si>
    <t>D4(T) forma</t>
  </si>
  <si>
    <t>34. Ilgalaikio materialiojo turto vertės padidėjimas / sumažėjimas</t>
  </si>
  <si>
    <t>35. Finansinio turto vertės padidėjimas / sumažėjimas</t>
  </si>
  <si>
    <t>36. Savų akcijų įsigijimas</t>
  </si>
  <si>
    <t>37. Pelno (nuostolių) ataskaitoje nepripažintas pelnas / nuostoliai</t>
  </si>
  <si>
    <t>38. Ataskaitinio laikotarpio grynasis pelnas / nuostoliai</t>
  </si>
  <si>
    <t>39. Dividendai</t>
  </si>
  <si>
    <t>40. Kitos išmokos</t>
  </si>
  <si>
    <t>41. Sudaryti rezervai</t>
  </si>
  <si>
    <t>42. Panaudoti rezervai</t>
  </si>
  <si>
    <t>43. Įstatinio kapitalo didinimas / mažinimas</t>
  </si>
  <si>
    <t>44. Apskaitos politikos pakeitimo rezultatas</t>
  </si>
  <si>
    <t>45. Esminių klaidų taisymo rezultatas</t>
  </si>
  <si>
    <t>46.</t>
  </si>
  <si>
    <t>I.3.1.</t>
  </si>
  <si>
    <t>I.3.2.</t>
  </si>
  <si>
    <t>102010300</t>
  </si>
  <si>
    <t>102010301</t>
  </si>
  <si>
    <t>102010302</t>
  </si>
  <si>
    <t>Investicinis turtas</t>
  </si>
  <si>
    <t>Atidėtieji mokesčiai</t>
  </si>
  <si>
    <t>KITOS GYVYBĖS DRAUDIMO VEIKLOS INVESTICIJOS</t>
  </si>
  <si>
    <t>Gyvybės draudimo, kai investavimo rizika tenka draudėjui, investicijos</t>
  </si>
  <si>
    <t>Profesinių pensijų kaupimo veiklos investicijos</t>
  </si>
  <si>
    <t>KITI GYVYBĖS DRAUDIMO TECHNINIAI ATIDĖJINIAI</t>
  </si>
  <si>
    <t>Gyvybės draudimo, kai investavimo rizika tenka draudėjui, techninis atidėjinys</t>
  </si>
  <si>
    <t>Profesinių pensijų kaupimo techninis atidėjinys</t>
  </si>
  <si>
    <t xml:space="preserve">KITI ATIDĖJIMAI </t>
  </si>
  <si>
    <t>KITI ĮSIPAREIGOJIMAI</t>
  </si>
  <si>
    <t>PELNAS (NUOSTOLIAI) IŠ INVESTICIJŲ, PERKELTAS IŠ NETECHNINĖS DALIES</t>
  </si>
  <si>
    <t>Pelnas iš investicijų, kai investavimo rizika tenka draudėjui</t>
  </si>
  <si>
    <t>Pelnas iš profesinių pensijų kaupimo veiklos investicijų</t>
  </si>
  <si>
    <t>II.10.1.</t>
  </si>
  <si>
    <t>Nuostoliai iš investicijų, kai investavimo rizika tenka draudėjui (-)</t>
  </si>
  <si>
    <t>II.10.2.</t>
  </si>
  <si>
    <t>Nuostoliai iš profesinių pensijų kaupimo veiklos (-)</t>
  </si>
  <si>
    <t>PELNAS (NUOSTOLIAI) IŠ INVESTICIJŲ, PERKELTAS IŠ GYVYBĖS DRAUDIMO TECHNINĖS DALIES</t>
  </si>
  <si>
    <t>PELNAS (NUOSTOLIAI) IŠ INVESTICIJŲ, PERKELTAS Į NE GYVYBĖS DRAUDIMO TECHNINĘ DALĮ (-)</t>
  </si>
  <si>
    <t>PELNAS IŠ KITŲ GYVYBĖS DRAUDIMO VEIKLOS INVESTICIJŲ</t>
  </si>
  <si>
    <t>NUOSTOLIAI IŠ KITŲ GYVYBĖS DRAUDIMO VEIKLOS INVESTICIJŲ (-)</t>
  </si>
  <si>
    <t>PELNAS (NUOSTOLIAI) IŠ INVESTICIJŲ, PERKELTAS Į NETECHNINĘ DALĮ (-)</t>
  </si>
  <si>
    <t>103010000</t>
  </si>
  <si>
    <t>103020000</t>
  </si>
  <si>
    <t>205010000</t>
  </si>
  <si>
    <t>205020000</t>
  </si>
  <si>
    <t>205030000</t>
  </si>
  <si>
    <t>205040000</t>
  </si>
  <si>
    <t>2100100</t>
  </si>
  <si>
    <t>2100200</t>
  </si>
  <si>
    <t>110062097, Z.Sierakausko 15A,Vilnius</t>
  </si>
  <si>
    <t xml:space="preserve"> 31 d.</t>
  </si>
  <si>
    <t>Generalinė direktorė</t>
  </si>
  <si>
    <t>Vyr. finansininkė</t>
  </si>
  <si>
    <t>Vyr. aktuarijus</t>
  </si>
  <si>
    <t>Danguolė Bradauskienė</t>
  </si>
  <si>
    <t>Daiva Radzevičienė</t>
  </si>
  <si>
    <t>Žana Kraučenkienė</t>
  </si>
  <si>
    <t xml:space="preserve">protokolas Nr. </t>
  </si>
  <si>
    <t>kovo</t>
  </si>
  <si>
    <t>Vyr. Finansininkė</t>
  </si>
  <si>
    <t>UAB DRAUDIMO KOMPANIJA "LAMANTINAS"</t>
  </si>
  <si>
    <t>2009m.</t>
  </si>
  <si>
    <t>47. Likutis 2009 03 31</t>
  </si>
  <si>
    <t>33. Likutis 2008 12 31</t>
  </si>
  <si>
    <t>19. Likutis 2008 03 31</t>
  </si>
  <si>
    <t>1. Likutis 2007 12 31</t>
  </si>
  <si>
    <t>5. Perskaičiuotas likutis 2007 12 31</t>
  </si>
</sst>
</file>

<file path=xl/styles.xml><?xml version="1.0" encoding="utf-8"?>
<styleSheet xmlns="http://schemas.openxmlformats.org/spreadsheetml/2006/main">
  <numFmts count="3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 \-\ mm\ \-\ dd"/>
    <numFmt numFmtId="173" formatCode="#,##0.00_ ;[Red]\-#,##0.00\ "/>
    <numFmt numFmtId="174" formatCode="#.#####;\ \(#.#####\)"/>
    <numFmt numFmtId="175" formatCode="#.##000;\ \(#.##000\)"/>
    <numFmt numFmtId="176" formatCode="#,###.##;\ \(#,###.##\)"/>
    <numFmt numFmtId="177" formatCode="* #,##0.00;\(* #,##0.00\)"/>
    <numFmt numFmtId="178" formatCode="#,##0.00;\(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;\(#,##0.000\)"/>
    <numFmt numFmtId="184" formatCode="#,##0.0;\(#,##0.0\)"/>
    <numFmt numFmtId="185" formatCode="#,##0;\(#,##0\)"/>
    <numFmt numFmtId="186" formatCode="#,##0.0"/>
  </numFmts>
  <fonts count="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Times New Roman"/>
      <family val="1"/>
    </font>
    <font>
      <b/>
      <sz val="10"/>
      <name val="Arial"/>
      <family val="0"/>
    </font>
    <font>
      <sz val="12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top" wrapText="1"/>
    </xf>
    <xf numFmtId="4" fontId="3" fillId="3" borderId="1" xfId="0" applyNumberFormat="1" applyFont="1" applyFill="1" applyBorder="1" applyAlignment="1">
      <alignment vertical="center" wrapText="1"/>
    </xf>
    <xf numFmtId="4" fontId="3" fillId="3" borderId="2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17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8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vertical="top" wrapText="1"/>
    </xf>
    <xf numFmtId="178" fontId="2" fillId="0" borderId="0" xfId="0" applyNumberFormat="1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49" fontId="2" fillId="4" borderId="1" xfId="0" applyNumberFormat="1" applyFont="1" applyFill="1" applyBorder="1" applyAlignment="1">
      <alignment vertical="top" wrapText="1"/>
    </xf>
    <xf numFmtId="178" fontId="2" fillId="4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vertical="top" wrapText="1"/>
    </xf>
    <xf numFmtId="178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5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9" fontId="0" fillId="0" borderId="0" xfId="0" applyNumberFormat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vertical="top" wrapText="1"/>
    </xf>
    <xf numFmtId="49" fontId="7" fillId="0" borderId="0" xfId="0" applyNumberFormat="1" applyFont="1" applyAlignment="1">
      <alignment/>
    </xf>
    <xf numFmtId="0" fontId="8" fillId="0" borderId="4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49" fontId="3" fillId="4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vertical="top"/>
    </xf>
    <xf numFmtId="4" fontId="3" fillId="3" borderId="4" xfId="0" applyNumberFormat="1" applyFont="1" applyFill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3" fillId="3" borderId="1" xfId="0" applyNumberFormat="1" applyFont="1" applyFill="1" applyBorder="1" applyAlignment="1">
      <alignment vertical="top"/>
    </xf>
    <xf numFmtId="4" fontId="2" fillId="3" borderId="1" xfId="0" applyNumberFormat="1" applyFont="1" applyFill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4" fontId="3" fillId="3" borderId="1" xfId="0" applyNumberFormat="1" applyFont="1" applyFill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vertical="top" wrapText="1"/>
    </xf>
    <xf numFmtId="4" fontId="3" fillId="4" borderId="1" xfId="0" applyNumberFormat="1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4" fontId="2" fillId="2" borderId="7" xfId="0" applyNumberFormat="1" applyFont="1" applyFill="1" applyBorder="1" applyAlignment="1" applyProtection="1">
      <alignment vertical="center" wrapText="1"/>
      <protection locked="0"/>
    </xf>
    <xf numFmtId="4" fontId="2" fillId="2" borderId="5" xfId="0" applyNumberFormat="1" applyFont="1" applyFill="1" applyBorder="1" applyAlignment="1" applyProtection="1">
      <alignment vertical="center" wrapText="1"/>
      <protection locked="0"/>
    </xf>
    <xf numFmtId="4" fontId="2" fillId="2" borderId="0" xfId="0" applyNumberFormat="1" applyFont="1" applyFill="1" applyBorder="1" applyAlignment="1" applyProtection="1">
      <alignment vertical="center" wrapText="1"/>
      <protection locked="0"/>
    </xf>
    <xf numFmtId="4" fontId="2" fillId="2" borderId="1" xfId="0" applyNumberFormat="1" applyFont="1" applyFill="1" applyBorder="1" applyAlignment="1" applyProtection="1">
      <alignment vertical="center" wrapText="1"/>
      <protection locked="0"/>
    </xf>
    <xf numFmtId="4" fontId="2" fillId="2" borderId="0" xfId="0" applyNumberFormat="1" applyFont="1" applyFill="1" applyAlignment="1" applyProtection="1">
      <alignment vertical="center"/>
      <protection locked="0"/>
    </xf>
    <xf numFmtId="4" fontId="2" fillId="2" borderId="4" xfId="0" applyNumberFormat="1" applyFont="1" applyFill="1" applyBorder="1" applyAlignment="1" applyProtection="1">
      <alignment vertical="center" wrapText="1"/>
      <protection locked="0"/>
    </xf>
    <xf numFmtId="4" fontId="2" fillId="2" borderId="2" xfId="0" applyNumberFormat="1" applyFont="1" applyFill="1" applyBorder="1" applyAlignment="1" applyProtection="1">
      <alignment vertical="center" wrapText="1"/>
      <protection locked="0"/>
    </xf>
    <xf numFmtId="4" fontId="2" fillId="2" borderId="6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wrapText="1"/>
    </xf>
    <xf numFmtId="0" fontId="2" fillId="5" borderId="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178" fontId="2" fillId="5" borderId="10" xfId="0" applyNumberFormat="1" applyFont="1" applyFill="1" applyBorder="1" applyAlignment="1">
      <alignment horizontal="center" vertical="center"/>
    </xf>
    <xf numFmtId="178" fontId="2" fillId="5" borderId="5" xfId="0" applyNumberFormat="1" applyFont="1" applyFill="1" applyBorder="1" applyAlignment="1">
      <alignment horizontal="center" vertical="center"/>
    </xf>
    <xf numFmtId="178" fontId="2" fillId="5" borderId="4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4" borderId="1" xfId="0" applyNumberFormat="1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0" fontId="2" fillId="5" borderId="10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auto="1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C21" sqref="C21"/>
    </sheetView>
  </sheetViews>
  <sheetFormatPr defaultColWidth="9.140625" defaultRowHeight="12.75"/>
  <cols>
    <col min="1" max="1" width="13.28125" style="5" customWidth="1"/>
    <col min="2" max="2" width="2.00390625" style="5" bestFit="1" customWidth="1"/>
    <col min="3" max="16384" width="9.140625" style="5" customWidth="1"/>
  </cols>
  <sheetData>
    <row r="1" ht="15.75">
      <c r="A1" s="49" t="s">
        <v>543</v>
      </c>
    </row>
    <row r="3" spans="1:3" ht="15.75">
      <c r="A3" s="5" t="s">
        <v>587</v>
      </c>
      <c r="B3" s="5">
        <v>1</v>
      </c>
      <c r="C3" s="5" t="s">
        <v>588</v>
      </c>
    </row>
    <row r="4" spans="2:3" ht="15.75">
      <c r="B4" s="5">
        <v>2</v>
      </c>
      <c r="C4" s="5" t="s">
        <v>589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5"/>
  <sheetViews>
    <sheetView zoomScale="75" zoomScaleNormal="75" workbookViewId="0" topLeftCell="B97">
      <selection activeCell="H20" sqref="H20"/>
    </sheetView>
  </sheetViews>
  <sheetFormatPr defaultColWidth="9.140625" defaultRowHeight="12.75"/>
  <cols>
    <col min="1" max="1" width="15.00390625" style="5" hidden="1" customWidth="1"/>
    <col min="2" max="2" width="9.8515625" style="5" customWidth="1"/>
    <col min="3" max="4" width="16.7109375" style="5" customWidth="1"/>
    <col min="5" max="6" width="21.28125" style="5" customWidth="1"/>
    <col min="7" max="7" width="21.140625" style="5" customWidth="1"/>
    <col min="8" max="8" width="21.28125" style="6" customWidth="1"/>
    <col min="9" max="9" width="21.28125" style="5" customWidth="1"/>
    <col min="10" max="16384" width="9.140625" style="5" customWidth="1"/>
  </cols>
  <sheetData>
    <row r="1" ht="15.75">
      <c r="H1" s="6" t="s">
        <v>335</v>
      </c>
    </row>
    <row r="2" ht="15.75">
      <c r="H2" s="6" t="s">
        <v>336</v>
      </c>
    </row>
    <row r="3" ht="15.75">
      <c r="H3" s="6" t="s">
        <v>0</v>
      </c>
    </row>
    <row r="4" ht="15.75">
      <c r="H4" s="6" t="s">
        <v>1</v>
      </c>
    </row>
    <row r="7" ht="15.75">
      <c r="H7" s="6" t="s">
        <v>2</v>
      </c>
    </row>
    <row r="9" spans="8:9" ht="15.75">
      <c r="H9" s="7"/>
      <c r="I9" s="8"/>
    </row>
    <row r="10" spans="8:9" ht="15.75">
      <c r="H10" s="9"/>
      <c r="I10" s="10" t="s">
        <v>652</v>
      </c>
    </row>
    <row r="11" spans="8:9" ht="15.75">
      <c r="H11" s="11" t="s">
        <v>3</v>
      </c>
      <c r="I11" s="12"/>
    </row>
    <row r="13" spans="2:9" ht="15.75">
      <c r="B13" s="91" t="s">
        <v>655</v>
      </c>
      <c r="C13" s="91"/>
      <c r="D13" s="91"/>
      <c r="E13" s="91"/>
      <c r="F13" s="91"/>
      <c r="G13" s="91"/>
      <c r="H13" s="91"/>
      <c r="I13" s="91"/>
    </row>
    <row r="14" spans="2:9" ht="15.75">
      <c r="B14" s="92" t="s">
        <v>338</v>
      </c>
      <c r="C14" s="92"/>
      <c r="D14" s="92"/>
      <c r="E14" s="92"/>
      <c r="F14" s="92"/>
      <c r="G14" s="92"/>
      <c r="H14" s="92"/>
      <c r="I14" s="92"/>
    </row>
    <row r="16" spans="2:9" ht="15.75">
      <c r="B16" s="93" t="s">
        <v>644</v>
      </c>
      <c r="C16" s="93"/>
      <c r="D16" s="93"/>
      <c r="E16" s="93"/>
      <c r="F16" s="93"/>
      <c r="G16" s="93"/>
      <c r="H16" s="93"/>
      <c r="I16" s="93"/>
    </row>
    <row r="17" spans="2:9" ht="15.75">
      <c r="B17" s="92" t="s">
        <v>339</v>
      </c>
      <c r="C17" s="92"/>
      <c r="D17" s="92"/>
      <c r="E17" s="92"/>
      <c r="F17" s="92"/>
      <c r="G17" s="92"/>
      <c r="H17" s="92"/>
      <c r="I17" s="92"/>
    </row>
    <row r="19" spans="2:9" ht="15.75">
      <c r="B19" s="50" t="s">
        <v>341</v>
      </c>
      <c r="C19" s="50"/>
      <c r="D19" s="50"/>
      <c r="E19" s="50"/>
      <c r="F19" s="50"/>
      <c r="G19" s="50"/>
      <c r="H19" s="50"/>
      <c r="I19" s="50"/>
    </row>
    <row r="20" ht="15.75">
      <c r="E20" s="5" t="s">
        <v>340</v>
      </c>
    </row>
    <row r="22" spans="5:7" ht="15.75">
      <c r="E22" s="13" t="s">
        <v>656</v>
      </c>
      <c r="F22" s="8" t="s">
        <v>653</v>
      </c>
      <c r="G22" s="14" t="s">
        <v>645</v>
      </c>
    </row>
    <row r="24" spans="2:9" s="45" customFormat="1" ht="15.75" customHeight="1">
      <c r="B24" s="88" t="s">
        <v>585</v>
      </c>
      <c r="C24" s="104" t="s">
        <v>6</v>
      </c>
      <c r="D24" s="104"/>
      <c r="E24" s="104"/>
      <c r="F24" s="105"/>
      <c r="G24" s="87" t="s">
        <v>539</v>
      </c>
      <c r="H24" s="94" t="s">
        <v>583</v>
      </c>
      <c r="I24" s="97" t="s">
        <v>584</v>
      </c>
    </row>
    <row r="25" spans="2:9" s="45" customFormat="1" ht="15.75" customHeight="1">
      <c r="B25" s="89"/>
      <c r="C25" s="106"/>
      <c r="D25" s="106"/>
      <c r="E25" s="106"/>
      <c r="F25" s="107"/>
      <c r="G25" s="108"/>
      <c r="H25" s="95"/>
      <c r="I25" s="98"/>
    </row>
    <row r="26" spans="2:9" s="45" customFormat="1" ht="15.75" customHeight="1">
      <c r="B26" s="89"/>
      <c r="C26" s="106"/>
      <c r="D26" s="106"/>
      <c r="E26" s="106"/>
      <c r="F26" s="107"/>
      <c r="G26" s="108"/>
      <c r="H26" s="95"/>
      <c r="I26" s="98"/>
    </row>
    <row r="27" spans="2:9" s="45" customFormat="1" ht="15.75" customHeight="1">
      <c r="B27" s="90"/>
      <c r="C27" s="85"/>
      <c r="D27" s="85"/>
      <c r="E27" s="85"/>
      <c r="F27" s="86"/>
      <c r="G27" s="109"/>
      <c r="H27" s="96"/>
      <c r="I27" s="99"/>
    </row>
    <row r="28" spans="1:9" s="18" customFormat="1" ht="19.5" customHeight="1">
      <c r="A28" s="52">
        <v>101000000</v>
      </c>
      <c r="B28" s="26" t="s">
        <v>7</v>
      </c>
      <c r="C28" s="110" t="s">
        <v>8</v>
      </c>
      <c r="D28" s="110"/>
      <c r="E28" s="110"/>
      <c r="F28" s="110"/>
      <c r="G28" s="27"/>
      <c r="H28" s="64">
        <f>SUM(H29:H33)</f>
        <v>3186</v>
      </c>
      <c r="I28" s="64">
        <f>SUM(I29:I33)</f>
        <v>4792</v>
      </c>
    </row>
    <row r="29" spans="1:9" ht="19.5" customHeight="1">
      <c r="A29" s="52">
        <v>101020000</v>
      </c>
      <c r="B29" s="28" t="s">
        <v>9</v>
      </c>
      <c r="C29" s="100" t="s">
        <v>10</v>
      </c>
      <c r="D29" s="100"/>
      <c r="E29" s="100"/>
      <c r="F29" s="100"/>
      <c r="G29" s="29"/>
      <c r="H29" s="65"/>
      <c r="I29" s="65"/>
    </row>
    <row r="30" spans="1:9" ht="19.5" customHeight="1">
      <c r="A30" s="52">
        <v>101040000</v>
      </c>
      <c r="B30" s="28" t="s">
        <v>11</v>
      </c>
      <c r="C30" s="101" t="s">
        <v>12</v>
      </c>
      <c r="D30" s="102"/>
      <c r="E30" s="102"/>
      <c r="F30" s="103"/>
      <c r="G30" s="29"/>
      <c r="H30" s="65"/>
      <c r="I30" s="65"/>
    </row>
    <row r="31" spans="1:9" ht="19.5" customHeight="1">
      <c r="A31" s="52">
        <v>101070000</v>
      </c>
      <c r="B31" s="28" t="s">
        <v>13</v>
      </c>
      <c r="C31" s="100" t="s">
        <v>14</v>
      </c>
      <c r="D31" s="100"/>
      <c r="E31" s="100"/>
      <c r="F31" s="100"/>
      <c r="G31" s="29"/>
      <c r="H31" s="65"/>
      <c r="I31" s="65"/>
    </row>
    <row r="32" spans="1:9" ht="19.5" customHeight="1">
      <c r="A32" s="52">
        <v>101080000</v>
      </c>
      <c r="B32" s="28" t="s">
        <v>15</v>
      </c>
      <c r="C32" s="101" t="s">
        <v>16</v>
      </c>
      <c r="D32" s="102"/>
      <c r="E32" s="102"/>
      <c r="F32" s="103"/>
      <c r="G32" s="29"/>
      <c r="H32" s="65">
        <v>3186</v>
      </c>
      <c r="I32" s="65">
        <v>4792</v>
      </c>
    </row>
    <row r="33" spans="1:9" ht="19.5" customHeight="1">
      <c r="A33" s="52">
        <v>101090000</v>
      </c>
      <c r="B33" s="28" t="s">
        <v>17</v>
      </c>
      <c r="C33" s="100" t="s">
        <v>18</v>
      </c>
      <c r="D33" s="100"/>
      <c r="E33" s="100"/>
      <c r="F33" s="100"/>
      <c r="G33" s="29"/>
      <c r="H33" s="65"/>
      <c r="I33" s="65"/>
    </row>
    <row r="34" spans="1:9" s="18" customFormat="1" ht="19.5" customHeight="1">
      <c r="A34" s="52">
        <v>102000000</v>
      </c>
      <c r="B34" s="30" t="s">
        <v>19</v>
      </c>
      <c r="C34" s="110" t="s">
        <v>20</v>
      </c>
      <c r="D34" s="110"/>
      <c r="E34" s="110"/>
      <c r="F34" s="110"/>
      <c r="G34" s="27"/>
      <c r="H34" s="66">
        <f>H35+H45+H58+H70</f>
        <v>18077676</v>
      </c>
      <c r="I34" s="66">
        <f>I35+I45+I58+I70</f>
        <v>18208935</v>
      </c>
    </row>
    <row r="35" spans="1:9" s="18" customFormat="1" ht="19.5" customHeight="1">
      <c r="A35" s="52">
        <v>102010000</v>
      </c>
      <c r="B35" s="30" t="s">
        <v>9</v>
      </c>
      <c r="C35" s="110" t="s">
        <v>21</v>
      </c>
      <c r="D35" s="110"/>
      <c r="E35" s="110"/>
      <c r="F35" s="110"/>
      <c r="G35" s="27"/>
      <c r="H35" s="66">
        <f>H36+H41+H42</f>
        <v>12784242</v>
      </c>
      <c r="I35" s="66">
        <f>I36+I41+I42</f>
        <v>13028150</v>
      </c>
    </row>
    <row r="36" spans="1:9" s="18" customFormat="1" ht="19.5" customHeight="1">
      <c r="A36" s="52">
        <v>102010100</v>
      </c>
      <c r="B36" s="28" t="s">
        <v>22</v>
      </c>
      <c r="C36" s="100" t="s">
        <v>23</v>
      </c>
      <c r="D36" s="100"/>
      <c r="E36" s="100"/>
      <c r="F36" s="100"/>
      <c r="G36" s="29"/>
      <c r="H36" s="67">
        <f>SUM(H37:H40)</f>
        <v>1860150</v>
      </c>
      <c r="I36" s="67">
        <f>SUM(I37:I40)</f>
        <v>2104058</v>
      </c>
    </row>
    <row r="37" spans="1:9" ht="19.5" customHeight="1">
      <c r="A37" s="52">
        <v>102010101</v>
      </c>
      <c r="B37" s="28" t="s">
        <v>24</v>
      </c>
      <c r="C37" s="100" t="s">
        <v>25</v>
      </c>
      <c r="D37" s="100"/>
      <c r="E37" s="100"/>
      <c r="F37" s="100"/>
      <c r="G37" s="29"/>
      <c r="H37" s="65"/>
      <c r="I37" s="65"/>
    </row>
    <row r="38" spans="1:9" ht="19.5" customHeight="1">
      <c r="A38" s="52">
        <v>102010102</v>
      </c>
      <c r="B38" s="28" t="s">
        <v>26</v>
      </c>
      <c r="C38" s="100" t="s">
        <v>27</v>
      </c>
      <c r="D38" s="100"/>
      <c r="E38" s="100"/>
      <c r="F38" s="100"/>
      <c r="G38" s="29"/>
      <c r="H38" s="65">
        <v>1860150</v>
      </c>
      <c r="I38" s="65">
        <v>2104058</v>
      </c>
    </row>
    <row r="39" spans="1:9" ht="19.5" customHeight="1">
      <c r="A39" s="52">
        <v>102010103</v>
      </c>
      <c r="B39" s="28" t="s">
        <v>28</v>
      </c>
      <c r="C39" s="100" t="s">
        <v>29</v>
      </c>
      <c r="D39" s="100"/>
      <c r="E39" s="100"/>
      <c r="F39" s="100"/>
      <c r="G39" s="29"/>
      <c r="H39" s="65"/>
      <c r="I39" s="65"/>
    </row>
    <row r="40" spans="1:9" ht="19.5" customHeight="1">
      <c r="A40" s="52">
        <v>102010104</v>
      </c>
      <c r="B40" s="28" t="s">
        <v>30</v>
      </c>
      <c r="C40" s="100" t="s">
        <v>31</v>
      </c>
      <c r="D40" s="100"/>
      <c r="E40" s="100"/>
      <c r="F40" s="100"/>
      <c r="G40" s="29"/>
      <c r="H40" s="65"/>
      <c r="I40" s="65"/>
    </row>
    <row r="41" spans="1:9" ht="19.5" customHeight="1">
      <c r="A41" s="52">
        <v>102010200</v>
      </c>
      <c r="B41" s="28" t="s">
        <v>32</v>
      </c>
      <c r="C41" s="100" t="s">
        <v>33</v>
      </c>
      <c r="D41" s="100"/>
      <c r="E41" s="100"/>
      <c r="F41" s="100"/>
      <c r="G41" s="29"/>
      <c r="H41" s="65"/>
      <c r="I41" s="65"/>
    </row>
    <row r="42" spans="1:9" ht="19.5" customHeight="1">
      <c r="A42" s="52" t="s">
        <v>611</v>
      </c>
      <c r="B42" s="28" t="s">
        <v>85</v>
      </c>
      <c r="C42" s="101" t="s">
        <v>614</v>
      </c>
      <c r="D42" s="102"/>
      <c r="E42" s="102"/>
      <c r="F42" s="103"/>
      <c r="G42" s="29"/>
      <c r="H42" s="67">
        <f>SUM(H43:H44)</f>
        <v>10924092</v>
      </c>
      <c r="I42" s="67">
        <f>SUM(I43:I44)</f>
        <v>10924092</v>
      </c>
    </row>
    <row r="43" spans="1:9" ht="19.5" customHeight="1">
      <c r="A43" s="52" t="s">
        <v>612</v>
      </c>
      <c r="B43" s="28" t="s">
        <v>609</v>
      </c>
      <c r="C43" s="101" t="s">
        <v>25</v>
      </c>
      <c r="D43" s="102"/>
      <c r="E43" s="102"/>
      <c r="F43" s="103"/>
      <c r="G43" s="29"/>
      <c r="H43" s="65">
        <v>2000000</v>
      </c>
      <c r="I43" s="65">
        <v>2000000</v>
      </c>
    </row>
    <row r="44" spans="1:9" ht="19.5" customHeight="1">
      <c r="A44" s="52" t="s">
        <v>613</v>
      </c>
      <c r="B44" s="28" t="s">
        <v>610</v>
      </c>
      <c r="C44" s="101" t="s">
        <v>27</v>
      </c>
      <c r="D44" s="102"/>
      <c r="E44" s="102"/>
      <c r="F44" s="103"/>
      <c r="G44" s="29"/>
      <c r="H44" s="65">
        <v>8924092</v>
      </c>
      <c r="I44" s="65">
        <v>8924092</v>
      </c>
    </row>
    <row r="45" spans="1:9" s="18" customFormat="1" ht="19.5" customHeight="1">
      <c r="A45" s="57">
        <v>102020000</v>
      </c>
      <c r="B45" s="30" t="s">
        <v>11</v>
      </c>
      <c r="C45" s="110" t="s">
        <v>34</v>
      </c>
      <c r="D45" s="110"/>
      <c r="E45" s="110"/>
      <c r="F45" s="110"/>
      <c r="G45" s="27"/>
      <c r="H45" s="66">
        <f>H46+H49+H52+H55</f>
        <v>0</v>
      </c>
      <c r="I45" s="66">
        <f>I46+I49+I52+I55</f>
        <v>0</v>
      </c>
    </row>
    <row r="46" spans="1:9" s="18" customFormat="1" ht="19.5" customHeight="1">
      <c r="A46" s="52">
        <v>102020100</v>
      </c>
      <c r="B46" s="28" t="s">
        <v>35</v>
      </c>
      <c r="C46" s="100" t="s">
        <v>36</v>
      </c>
      <c r="D46" s="100"/>
      <c r="E46" s="100"/>
      <c r="F46" s="100"/>
      <c r="G46" s="29"/>
      <c r="H46" s="67">
        <f>SUM(H47:H48)</f>
        <v>0</v>
      </c>
      <c r="I46" s="67">
        <f>SUM(I47:I48)</f>
        <v>0</v>
      </c>
    </row>
    <row r="47" spans="1:9" ht="19.5" customHeight="1">
      <c r="A47" s="52">
        <v>102020101</v>
      </c>
      <c r="B47" s="28" t="s">
        <v>37</v>
      </c>
      <c r="C47" s="100" t="s">
        <v>38</v>
      </c>
      <c r="D47" s="100"/>
      <c r="E47" s="100"/>
      <c r="F47" s="100"/>
      <c r="G47" s="29"/>
      <c r="H47" s="65"/>
      <c r="I47" s="65"/>
    </row>
    <row r="48" spans="1:9" ht="19.5" customHeight="1">
      <c r="A48" s="52">
        <v>102020102</v>
      </c>
      <c r="B48" s="28" t="s">
        <v>39</v>
      </c>
      <c r="C48" s="100" t="s">
        <v>40</v>
      </c>
      <c r="D48" s="100"/>
      <c r="E48" s="100"/>
      <c r="F48" s="100"/>
      <c r="G48" s="29"/>
      <c r="H48" s="65"/>
      <c r="I48" s="65"/>
    </row>
    <row r="49" spans="1:9" s="18" customFormat="1" ht="39.75" customHeight="1">
      <c r="A49" s="52">
        <v>102020200</v>
      </c>
      <c r="B49" s="28" t="s">
        <v>41</v>
      </c>
      <c r="C49" s="100" t="s">
        <v>42</v>
      </c>
      <c r="D49" s="100"/>
      <c r="E49" s="100"/>
      <c r="F49" s="100"/>
      <c r="G49" s="29"/>
      <c r="H49" s="67">
        <f>SUM(H50:H51)</f>
        <v>0</v>
      </c>
      <c r="I49" s="67">
        <f>SUM(I50:I51)</f>
        <v>0</v>
      </c>
    </row>
    <row r="50" spans="1:9" ht="19.5" customHeight="1">
      <c r="A50" s="52">
        <v>102020201</v>
      </c>
      <c r="B50" s="28" t="s">
        <v>43</v>
      </c>
      <c r="C50" s="100" t="s">
        <v>44</v>
      </c>
      <c r="D50" s="100"/>
      <c r="E50" s="100"/>
      <c r="F50" s="100"/>
      <c r="G50" s="29"/>
      <c r="H50" s="65"/>
      <c r="I50" s="65"/>
    </row>
    <row r="51" spans="1:9" ht="19.5" customHeight="1">
      <c r="A51" s="52">
        <v>102020202</v>
      </c>
      <c r="B51" s="28" t="s">
        <v>45</v>
      </c>
      <c r="C51" s="100" t="s">
        <v>46</v>
      </c>
      <c r="D51" s="100"/>
      <c r="E51" s="100"/>
      <c r="F51" s="100"/>
      <c r="G51" s="29"/>
      <c r="H51" s="65"/>
      <c r="I51" s="65"/>
    </row>
    <row r="52" spans="1:9" s="18" customFormat="1" ht="19.5" customHeight="1">
      <c r="A52" s="52">
        <v>102020300</v>
      </c>
      <c r="B52" s="28" t="s">
        <v>47</v>
      </c>
      <c r="C52" s="100" t="s">
        <v>48</v>
      </c>
      <c r="D52" s="100"/>
      <c r="E52" s="100"/>
      <c r="F52" s="100"/>
      <c r="G52" s="29"/>
      <c r="H52" s="67">
        <f>SUM(H53:H54)</f>
        <v>0</v>
      </c>
      <c r="I52" s="67">
        <f>SUM(I53:I54)</f>
        <v>0</v>
      </c>
    </row>
    <row r="53" spans="1:9" ht="19.5" customHeight="1">
      <c r="A53" s="52">
        <v>102020301</v>
      </c>
      <c r="B53" s="28" t="s">
        <v>49</v>
      </c>
      <c r="C53" s="100" t="s">
        <v>38</v>
      </c>
      <c r="D53" s="100"/>
      <c r="E53" s="100"/>
      <c r="F53" s="100"/>
      <c r="G53" s="29"/>
      <c r="H53" s="65"/>
      <c r="I53" s="65"/>
    </row>
    <row r="54" spans="1:9" ht="19.5" customHeight="1">
      <c r="A54" s="52">
        <v>102020302</v>
      </c>
      <c r="B54" s="28" t="s">
        <v>50</v>
      </c>
      <c r="C54" s="100" t="s">
        <v>40</v>
      </c>
      <c r="D54" s="100"/>
      <c r="E54" s="100"/>
      <c r="F54" s="100"/>
      <c r="G54" s="29"/>
      <c r="H54" s="65"/>
      <c r="I54" s="65"/>
    </row>
    <row r="55" spans="1:9" s="18" customFormat="1" ht="39.75" customHeight="1">
      <c r="A55" s="52">
        <v>102020400</v>
      </c>
      <c r="B55" s="28" t="s">
        <v>51</v>
      </c>
      <c r="C55" s="100" t="s">
        <v>52</v>
      </c>
      <c r="D55" s="100"/>
      <c r="E55" s="100"/>
      <c r="F55" s="100"/>
      <c r="G55" s="29"/>
      <c r="H55" s="67">
        <f>SUM(H56:H57)</f>
        <v>0</v>
      </c>
      <c r="I55" s="67">
        <f>SUM(I56:I57)</f>
        <v>0</v>
      </c>
    </row>
    <row r="56" spans="1:9" ht="19.5" customHeight="1">
      <c r="A56" s="52">
        <v>102020401</v>
      </c>
      <c r="B56" s="28" t="s">
        <v>53</v>
      </c>
      <c r="C56" s="100" t="s">
        <v>44</v>
      </c>
      <c r="D56" s="100"/>
      <c r="E56" s="100"/>
      <c r="F56" s="100"/>
      <c r="G56" s="29"/>
      <c r="H56" s="65"/>
      <c r="I56" s="65"/>
    </row>
    <row r="57" spans="1:9" ht="19.5" customHeight="1">
      <c r="A57" s="52">
        <v>102020402</v>
      </c>
      <c r="B57" s="28" t="s">
        <v>54</v>
      </c>
      <c r="C57" s="100" t="s">
        <v>46</v>
      </c>
      <c r="D57" s="100"/>
      <c r="E57" s="100"/>
      <c r="F57" s="100"/>
      <c r="G57" s="29"/>
      <c r="H57" s="65"/>
      <c r="I57" s="65"/>
    </row>
    <row r="58" spans="1:9" s="18" customFormat="1" ht="19.5" customHeight="1">
      <c r="A58" s="57">
        <v>102030000</v>
      </c>
      <c r="B58" s="30" t="s">
        <v>13</v>
      </c>
      <c r="C58" s="110" t="s">
        <v>55</v>
      </c>
      <c r="D58" s="110"/>
      <c r="E58" s="110"/>
      <c r="F58" s="110"/>
      <c r="G58" s="27"/>
      <c r="H58" s="66">
        <f>H59+H62+H65+H66+H67+H68+H69</f>
        <v>5293434</v>
      </c>
      <c r="I58" s="66">
        <f>I59+I62+I65+I66+I67+I68+I69</f>
        <v>5180785</v>
      </c>
    </row>
    <row r="59" spans="1:9" s="18" customFormat="1" ht="35.25" customHeight="1">
      <c r="A59" s="52">
        <v>102030800</v>
      </c>
      <c r="B59" s="28" t="s">
        <v>56</v>
      </c>
      <c r="C59" s="100" t="s">
        <v>57</v>
      </c>
      <c r="D59" s="100"/>
      <c r="E59" s="100"/>
      <c r="F59" s="100"/>
      <c r="G59" s="29"/>
      <c r="H59" s="67">
        <f>SUM(H60:H61)</f>
        <v>0</v>
      </c>
      <c r="I59" s="67">
        <f>SUM(I60:I61)</f>
        <v>0</v>
      </c>
    </row>
    <row r="60" spans="1:9" ht="19.5" customHeight="1">
      <c r="A60" s="52">
        <v>102030801</v>
      </c>
      <c r="B60" s="28" t="s">
        <v>58</v>
      </c>
      <c r="C60" s="100" t="s">
        <v>59</v>
      </c>
      <c r="D60" s="100"/>
      <c r="E60" s="100"/>
      <c r="F60" s="100"/>
      <c r="G60" s="29"/>
      <c r="H60" s="65"/>
      <c r="I60" s="65"/>
    </row>
    <row r="61" spans="1:9" ht="19.5" customHeight="1">
      <c r="A61" s="52">
        <v>102030802</v>
      </c>
      <c r="B61" s="28" t="s">
        <v>60</v>
      </c>
      <c r="C61" s="100" t="s">
        <v>61</v>
      </c>
      <c r="D61" s="100"/>
      <c r="E61" s="100"/>
      <c r="F61" s="100"/>
      <c r="G61" s="29"/>
      <c r="H61" s="65"/>
      <c r="I61" s="65"/>
    </row>
    <row r="62" spans="1:9" s="18" customFormat="1" ht="19.5" customHeight="1">
      <c r="A62" s="52">
        <v>102030200</v>
      </c>
      <c r="B62" s="28" t="s">
        <v>62</v>
      </c>
      <c r="C62" s="100" t="s">
        <v>63</v>
      </c>
      <c r="D62" s="100"/>
      <c r="E62" s="100"/>
      <c r="F62" s="100"/>
      <c r="G62" s="29"/>
      <c r="H62" s="67">
        <f>SUM(H63:H64)</f>
        <v>4493434</v>
      </c>
      <c r="I62" s="67">
        <f>SUM(I63:I64)</f>
        <v>4453387</v>
      </c>
    </row>
    <row r="63" spans="1:9" ht="19.5" customHeight="1">
      <c r="A63" s="52">
        <v>102030201</v>
      </c>
      <c r="B63" s="28" t="s">
        <v>64</v>
      </c>
      <c r="C63" s="100" t="s">
        <v>65</v>
      </c>
      <c r="D63" s="100"/>
      <c r="E63" s="100"/>
      <c r="F63" s="100"/>
      <c r="G63" s="29"/>
      <c r="H63" s="65">
        <v>4493434</v>
      </c>
      <c r="I63" s="65">
        <v>4453387</v>
      </c>
    </row>
    <row r="64" spans="1:9" ht="19.5" customHeight="1">
      <c r="A64" s="52">
        <v>102030202</v>
      </c>
      <c r="B64" s="28" t="s">
        <v>66</v>
      </c>
      <c r="C64" s="100" t="s">
        <v>67</v>
      </c>
      <c r="D64" s="100"/>
      <c r="E64" s="100"/>
      <c r="F64" s="100"/>
      <c r="G64" s="29"/>
      <c r="H64" s="65"/>
      <c r="I64" s="65"/>
    </row>
    <row r="65" spans="1:9" ht="19.5" customHeight="1">
      <c r="A65" s="52">
        <v>102030900</v>
      </c>
      <c r="B65" s="28" t="s">
        <v>68</v>
      </c>
      <c r="C65" s="100" t="s">
        <v>69</v>
      </c>
      <c r="D65" s="100"/>
      <c r="E65" s="100"/>
      <c r="F65" s="100"/>
      <c r="G65" s="29"/>
      <c r="H65" s="65"/>
      <c r="I65" s="65"/>
    </row>
    <row r="66" spans="1:9" ht="19.5" customHeight="1">
      <c r="A66" s="52">
        <v>102030400</v>
      </c>
      <c r="B66" s="28" t="s">
        <v>70</v>
      </c>
      <c r="C66" s="100" t="s">
        <v>71</v>
      </c>
      <c r="D66" s="100"/>
      <c r="E66" s="100"/>
      <c r="F66" s="100"/>
      <c r="G66" s="29"/>
      <c r="H66" s="65"/>
      <c r="I66" s="65"/>
    </row>
    <row r="67" spans="1:9" ht="19.5" customHeight="1">
      <c r="A67" s="52">
        <v>102030500</v>
      </c>
      <c r="B67" s="28" t="s">
        <v>72</v>
      </c>
      <c r="C67" s="100" t="s">
        <v>73</v>
      </c>
      <c r="D67" s="100"/>
      <c r="E67" s="100"/>
      <c r="F67" s="100"/>
      <c r="G67" s="29"/>
      <c r="H67" s="65"/>
      <c r="I67" s="65"/>
    </row>
    <row r="68" spans="1:9" ht="19.5" customHeight="1">
      <c r="A68" s="52">
        <v>102030600</v>
      </c>
      <c r="B68" s="28" t="s">
        <v>74</v>
      </c>
      <c r="C68" s="100" t="s">
        <v>75</v>
      </c>
      <c r="D68" s="100"/>
      <c r="E68" s="100"/>
      <c r="F68" s="100"/>
      <c r="G68" s="29"/>
      <c r="H68" s="65">
        <v>800000</v>
      </c>
      <c r="I68" s="65">
        <v>727398</v>
      </c>
    </row>
    <row r="69" spans="1:9" ht="19.5" customHeight="1">
      <c r="A69" s="52">
        <v>102030700</v>
      </c>
      <c r="B69" s="28" t="s">
        <v>76</v>
      </c>
      <c r="C69" s="100" t="s">
        <v>77</v>
      </c>
      <c r="D69" s="100"/>
      <c r="E69" s="100"/>
      <c r="F69" s="100"/>
      <c r="G69" s="29"/>
      <c r="H69" s="65"/>
      <c r="I69" s="65"/>
    </row>
    <row r="70" spans="1:9" ht="19.5" customHeight="1">
      <c r="A70" s="52">
        <v>102040000</v>
      </c>
      <c r="B70" s="28" t="s">
        <v>15</v>
      </c>
      <c r="C70" s="100" t="s">
        <v>78</v>
      </c>
      <c r="D70" s="100"/>
      <c r="E70" s="100"/>
      <c r="F70" s="100"/>
      <c r="G70" s="29"/>
      <c r="H70" s="65"/>
      <c r="I70" s="65"/>
    </row>
    <row r="71" spans="1:9" ht="39.75" customHeight="1">
      <c r="A71" s="52">
        <v>103000000</v>
      </c>
      <c r="B71" s="63" t="s">
        <v>79</v>
      </c>
      <c r="C71" s="111" t="s">
        <v>616</v>
      </c>
      <c r="D71" s="111"/>
      <c r="E71" s="111"/>
      <c r="F71" s="111"/>
      <c r="G71" s="27"/>
      <c r="H71" s="68"/>
      <c r="I71" s="68"/>
    </row>
    <row r="72" spans="1:9" ht="21" customHeight="1">
      <c r="A72" s="52" t="s">
        <v>636</v>
      </c>
      <c r="B72" s="56" t="s">
        <v>9</v>
      </c>
      <c r="C72" s="112" t="s">
        <v>617</v>
      </c>
      <c r="D72" s="113"/>
      <c r="E72" s="113"/>
      <c r="F72" s="114"/>
      <c r="G72" s="27"/>
      <c r="H72" s="68"/>
      <c r="I72" s="68"/>
    </row>
    <row r="73" spans="1:9" ht="21" customHeight="1">
      <c r="A73" s="52" t="s">
        <v>637</v>
      </c>
      <c r="B73" s="56" t="s">
        <v>11</v>
      </c>
      <c r="C73" s="115" t="s">
        <v>618</v>
      </c>
      <c r="D73" s="113"/>
      <c r="E73" s="113"/>
      <c r="F73" s="114"/>
      <c r="G73" s="27"/>
      <c r="H73" s="68"/>
      <c r="I73" s="68"/>
    </row>
    <row r="74" spans="1:9" s="18" customFormat="1" ht="19.5" customHeight="1">
      <c r="A74" s="52">
        <v>104000000</v>
      </c>
      <c r="B74" s="30" t="s">
        <v>80</v>
      </c>
      <c r="C74" s="110" t="s">
        <v>81</v>
      </c>
      <c r="D74" s="110"/>
      <c r="E74" s="110"/>
      <c r="F74" s="110"/>
      <c r="G74" s="27"/>
      <c r="H74" s="66">
        <f>H75+H79+H84</f>
        <v>820334</v>
      </c>
      <c r="I74" s="66">
        <f>I75+I79+I84</f>
        <v>787331</v>
      </c>
    </row>
    <row r="75" spans="1:9" s="18" customFormat="1" ht="19.5" customHeight="1">
      <c r="A75" s="52">
        <v>104010000</v>
      </c>
      <c r="B75" s="30" t="s">
        <v>9</v>
      </c>
      <c r="C75" s="110" t="s">
        <v>82</v>
      </c>
      <c r="D75" s="110"/>
      <c r="E75" s="110"/>
      <c r="F75" s="110"/>
      <c r="G75" s="27"/>
      <c r="H75" s="66">
        <f>SUM(H76:H78)</f>
        <v>653816</v>
      </c>
      <c r="I75" s="66">
        <f>SUM(I76:I78)</f>
        <v>773644</v>
      </c>
    </row>
    <row r="76" spans="1:9" ht="19.5" customHeight="1">
      <c r="A76" s="52">
        <v>104010100</v>
      </c>
      <c r="B76" s="28" t="s">
        <v>22</v>
      </c>
      <c r="C76" s="100" t="s">
        <v>83</v>
      </c>
      <c r="D76" s="100"/>
      <c r="E76" s="100"/>
      <c r="F76" s="100"/>
      <c r="G76" s="29"/>
      <c r="H76" s="65">
        <v>113866</v>
      </c>
      <c r="I76" s="65">
        <v>99660</v>
      </c>
    </row>
    <row r="77" spans="1:9" ht="19.5" customHeight="1">
      <c r="A77" s="52">
        <v>104010200</v>
      </c>
      <c r="B77" s="28" t="s">
        <v>32</v>
      </c>
      <c r="C77" s="100" t="s">
        <v>84</v>
      </c>
      <c r="D77" s="100"/>
      <c r="E77" s="100"/>
      <c r="F77" s="100"/>
      <c r="G77" s="29"/>
      <c r="H77" s="65">
        <v>539950</v>
      </c>
      <c r="I77" s="65">
        <v>673984</v>
      </c>
    </row>
    <row r="78" spans="1:9" ht="19.5" customHeight="1">
      <c r="A78" s="52">
        <v>104010300</v>
      </c>
      <c r="B78" s="28" t="s">
        <v>85</v>
      </c>
      <c r="C78" s="100" t="s">
        <v>86</v>
      </c>
      <c r="D78" s="100"/>
      <c r="E78" s="100"/>
      <c r="F78" s="100"/>
      <c r="G78" s="29"/>
      <c r="H78" s="65"/>
      <c r="I78" s="65"/>
    </row>
    <row r="79" spans="1:9" s="18" customFormat="1" ht="19.5" customHeight="1">
      <c r="A79" s="57">
        <v>104020000</v>
      </c>
      <c r="B79" s="30" t="s">
        <v>11</v>
      </c>
      <c r="C79" s="110" t="s">
        <v>87</v>
      </c>
      <c r="D79" s="110"/>
      <c r="E79" s="110"/>
      <c r="F79" s="110"/>
      <c r="G79" s="27"/>
      <c r="H79" s="66">
        <f>SUM(H80:H83)</f>
        <v>0</v>
      </c>
      <c r="I79" s="66">
        <f>SUM(I80:I83)</f>
        <v>0</v>
      </c>
    </row>
    <row r="80" spans="1:9" ht="19.5" customHeight="1">
      <c r="A80" s="52">
        <v>104020100</v>
      </c>
      <c r="B80" s="28" t="s">
        <v>35</v>
      </c>
      <c r="C80" s="100" t="s">
        <v>88</v>
      </c>
      <c r="D80" s="100"/>
      <c r="E80" s="100"/>
      <c r="F80" s="100"/>
      <c r="G80" s="29"/>
      <c r="H80" s="65"/>
      <c r="I80" s="65"/>
    </row>
    <row r="81" spans="1:9" ht="19.5" customHeight="1">
      <c r="A81" s="52">
        <v>104020200</v>
      </c>
      <c r="B81" s="28" t="s">
        <v>41</v>
      </c>
      <c r="C81" s="100" t="s">
        <v>89</v>
      </c>
      <c r="D81" s="100"/>
      <c r="E81" s="100"/>
      <c r="F81" s="100"/>
      <c r="G81" s="29"/>
      <c r="H81" s="65"/>
      <c r="I81" s="65"/>
    </row>
    <row r="82" spans="1:9" ht="19.5" customHeight="1">
      <c r="A82" s="52">
        <v>104020300</v>
      </c>
      <c r="B82" s="28" t="s">
        <v>47</v>
      </c>
      <c r="C82" s="100" t="s">
        <v>84</v>
      </c>
      <c r="D82" s="100"/>
      <c r="E82" s="100"/>
      <c r="F82" s="100"/>
      <c r="G82" s="29"/>
      <c r="H82" s="65"/>
      <c r="I82" s="65"/>
    </row>
    <row r="83" spans="1:9" ht="19.5" customHeight="1">
      <c r="A83" s="52">
        <v>104020400</v>
      </c>
      <c r="B83" s="28" t="s">
        <v>51</v>
      </c>
      <c r="C83" s="100" t="s">
        <v>86</v>
      </c>
      <c r="D83" s="100"/>
      <c r="E83" s="100"/>
      <c r="F83" s="100"/>
      <c r="G83" s="29"/>
      <c r="H83" s="65"/>
      <c r="I83" s="65"/>
    </row>
    <row r="84" spans="1:9" ht="19.5" customHeight="1">
      <c r="A84" s="52">
        <v>104030000</v>
      </c>
      <c r="B84" s="28" t="s">
        <v>13</v>
      </c>
      <c r="C84" s="100" t="s">
        <v>90</v>
      </c>
      <c r="D84" s="100"/>
      <c r="E84" s="100"/>
      <c r="F84" s="100"/>
      <c r="G84" s="29"/>
      <c r="H84" s="65">
        <v>166518</v>
      </c>
      <c r="I84" s="65">
        <v>13687</v>
      </c>
    </row>
    <row r="85" spans="1:9" s="18" customFormat="1" ht="19.5" customHeight="1">
      <c r="A85" s="57">
        <v>105000000</v>
      </c>
      <c r="B85" s="30" t="s">
        <v>91</v>
      </c>
      <c r="C85" s="110" t="s">
        <v>92</v>
      </c>
      <c r="D85" s="110"/>
      <c r="E85" s="110"/>
      <c r="F85" s="110"/>
      <c r="G85" s="27"/>
      <c r="H85" s="66">
        <f>H86+H91+H92</f>
        <v>2408621</v>
      </c>
      <c r="I85" s="66">
        <f>I86+I91+I92</f>
        <v>1949418</v>
      </c>
    </row>
    <row r="86" spans="1:9" s="18" customFormat="1" ht="19.5" customHeight="1">
      <c r="A86" s="57">
        <v>105010000</v>
      </c>
      <c r="B86" s="30" t="s">
        <v>9</v>
      </c>
      <c r="C86" s="110" t="s">
        <v>93</v>
      </c>
      <c r="D86" s="110"/>
      <c r="E86" s="110"/>
      <c r="F86" s="110"/>
      <c r="G86" s="27"/>
      <c r="H86" s="66">
        <f>SUM(H87:H90)</f>
        <v>876795</v>
      </c>
      <c r="I86" s="66">
        <f>SUM(I87:I90)</f>
        <v>875378</v>
      </c>
    </row>
    <row r="87" spans="1:9" ht="19.5" customHeight="1">
      <c r="A87" s="52">
        <v>105010100</v>
      </c>
      <c r="B87" s="28" t="s">
        <v>22</v>
      </c>
      <c r="C87" s="100" t="s">
        <v>94</v>
      </c>
      <c r="D87" s="100"/>
      <c r="E87" s="100"/>
      <c r="F87" s="100"/>
      <c r="G87" s="29"/>
      <c r="H87" s="65">
        <v>224138</v>
      </c>
      <c r="I87" s="65">
        <v>237121</v>
      </c>
    </row>
    <row r="88" spans="1:9" ht="19.5" customHeight="1">
      <c r="A88" s="52">
        <v>105010200</v>
      </c>
      <c r="B88" s="28" t="s">
        <v>32</v>
      </c>
      <c r="C88" s="100" t="s">
        <v>95</v>
      </c>
      <c r="D88" s="100"/>
      <c r="E88" s="100"/>
      <c r="F88" s="100"/>
      <c r="G88" s="29"/>
      <c r="H88" s="65">
        <v>493376</v>
      </c>
      <c r="I88" s="65">
        <v>525093</v>
      </c>
    </row>
    <row r="89" spans="1:9" ht="19.5" customHeight="1">
      <c r="A89" s="52">
        <v>105010300</v>
      </c>
      <c r="B89" s="28" t="s">
        <v>85</v>
      </c>
      <c r="C89" s="100" t="s">
        <v>96</v>
      </c>
      <c r="D89" s="100"/>
      <c r="E89" s="100"/>
      <c r="F89" s="100"/>
      <c r="G89" s="29"/>
      <c r="H89" s="65">
        <v>42248</v>
      </c>
      <c r="I89" s="65">
        <v>12556</v>
      </c>
    </row>
    <row r="90" spans="1:9" ht="19.5" customHeight="1">
      <c r="A90" s="52">
        <v>105010400</v>
      </c>
      <c r="B90" s="28" t="s">
        <v>97</v>
      </c>
      <c r="C90" s="100" t="s">
        <v>98</v>
      </c>
      <c r="D90" s="100"/>
      <c r="E90" s="100"/>
      <c r="F90" s="100"/>
      <c r="G90" s="29"/>
      <c r="H90" s="65">
        <v>117033</v>
      </c>
      <c r="I90" s="65">
        <v>100608</v>
      </c>
    </row>
    <row r="91" spans="1:9" ht="19.5" customHeight="1">
      <c r="A91" s="52">
        <v>105020000</v>
      </c>
      <c r="B91" s="28" t="s">
        <v>11</v>
      </c>
      <c r="C91" s="100" t="s">
        <v>99</v>
      </c>
      <c r="D91" s="100"/>
      <c r="E91" s="100"/>
      <c r="F91" s="100"/>
      <c r="G91" s="29"/>
      <c r="H91" s="65">
        <v>1531826</v>
      </c>
      <c r="I91" s="65">
        <v>1074040</v>
      </c>
    </row>
    <row r="92" spans="1:9" ht="19.5" customHeight="1">
      <c r="A92" s="52">
        <v>105040000</v>
      </c>
      <c r="B92" s="28" t="s">
        <v>13</v>
      </c>
      <c r="C92" s="101" t="s">
        <v>100</v>
      </c>
      <c r="D92" s="102"/>
      <c r="E92" s="102"/>
      <c r="F92" s="103"/>
      <c r="G92" s="29"/>
      <c r="H92" s="65"/>
      <c r="I92" s="65"/>
    </row>
    <row r="93" spans="1:9" s="18" customFormat="1" ht="19.5" customHeight="1">
      <c r="A93" s="52">
        <v>106000000</v>
      </c>
      <c r="B93" s="30" t="s">
        <v>101</v>
      </c>
      <c r="C93" s="110" t="s">
        <v>102</v>
      </c>
      <c r="D93" s="110"/>
      <c r="E93" s="110"/>
      <c r="F93" s="110"/>
      <c r="G93" s="27"/>
      <c r="H93" s="66">
        <f>SUM(H94,H95,H98,H99)</f>
        <v>16002</v>
      </c>
      <c r="I93" s="66">
        <f>SUM(I94,I95,I98,I99)</f>
        <v>23663</v>
      </c>
    </row>
    <row r="94" spans="1:9" ht="19.5" customHeight="1">
      <c r="A94" s="52">
        <v>106010000</v>
      </c>
      <c r="B94" s="28" t="s">
        <v>9</v>
      </c>
      <c r="C94" s="100" t="s">
        <v>103</v>
      </c>
      <c r="D94" s="100"/>
      <c r="E94" s="100"/>
      <c r="F94" s="100"/>
      <c r="G94" s="29"/>
      <c r="H94" s="65"/>
      <c r="I94" s="65"/>
    </row>
    <row r="95" spans="1:9" s="18" customFormat="1" ht="19.5" customHeight="1">
      <c r="A95" s="57">
        <v>106020000</v>
      </c>
      <c r="B95" s="30" t="s">
        <v>11</v>
      </c>
      <c r="C95" s="110" t="s">
        <v>104</v>
      </c>
      <c r="D95" s="110"/>
      <c r="E95" s="110"/>
      <c r="F95" s="110"/>
      <c r="G95" s="27"/>
      <c r="H95" s="66">
        <f>SUM(H96:H97)</f>
        <v>0</v>
      </c>
      <c r="I95" s="66">
        <f>SUM(I96:I97)</f>
        <v>0</v>
      </c>
    </row>
    <row r="96" spans="1:9" ht="19.5" customHeight="1">
      <c r="A96" s="52">
        <v>106020100</v>
      </c>
      <c r="B96" s="28" t="s">
        <v>35</v>
      </c>
      <c r="C96" s="100" t="s">
        <v>105</v>
      </c>
      <c r="D96" s="100"/>
      <c r="E96" s="100"/>
      <c r="F96" s="100"/>
      <c r="G96" s="29"/>
      <c r="H96" s="65"/>
      <c r="I96" s="65"/>
    </row>
    <row r="97" spans="1:9" ht="19.5" customHeight="1">
      <c r="A97" s="52">
        <v>106020200</v>
      </c>
      <c r="B97" s="28" t="s">
        <v>41</v>
      </c>
      <c r="C97" s="100" t="s">
        <v>106</v>
      </c>
      <c r="D97" s="100"/>
      <c r="E97" s="100"/>
      <c r="F97" s="100"/>
      <c r="G97" s="29"/>
      <c r="H97" s="65"/>
      <c r="I97" s="65"/>
    </row>
    <row r="98" spans="1:9" ht="19.5" customHeight="1">
      <c r="A98" s="52">
        <v>106030000</v>
      </c>
      <c r="B98" s="28" t="s">
        <v>13</v>
      </c>
      <c r="C98" s="100" t="s">
        <v>107</v>
      </c>
      <c r="D98" s="100"/>
      <c r="E98" s="100"/>
      <c r="F98" s="100"/>
      <c r="G98" s="29"/>
      <c r="H98" s="65"/>
      <c r="I98" s="65"/>
    </row>
    <row r="99" spans="1:9" ht="19.5" customHeight="1">
      <c r="A99" s="52">
        <v>106040000</v>
      </c>
      <c r="B99" s="28" t="s">
        <v>15</v>
      </c>
      <c r="C99" s="100" t="s">
        <v>108</v>
      </c>
      <c r="D99" s="100"/>
      <c r="E99" s="100"/>
      <c r="F99" s="100"/>
      <c r="G99" s="29"/>
      <c r="H99" s="65">
        <v>16002</v>
      </c>
      <c r="I99" s="65">
        <v>23663</v>
      </c>
    </row>
    <row r="100" spans="1:9" s="18" customFormat="1" ht="19.5" customHeight="1">
      <c r="A100" s="53" t="s">
        <v>109</v>
      </c>
      <c r="B100" s="30"/>
      <c r="C100" s="110" t="s">
        <v>110</v>
      </c>
      <c r="D100" s="110"/>
      <c r="E100" s="110"/>
      <c r="F100" s="110"/>
      <c r="G100" s="27"/>
      <c r="H100" s="66">
        <f>H28+H34+H71+H74+H85+H93</f>
        <v>21325819</v>
      </c>
      <c r="I100" s="66">
        <f>I28+I34+I71+I74+I85+I93</f>
        <v>20974139</v>
      </c>
    </row>
    <row r="101" spans="1:9" ht="15.75">
      <c r="A101" s="54">
        <v>-1</v>
      </c>
      <c r="B101" s="88" t="s">
        <v>585</v>
      </c>
      <c r="C101" s="104" t="s">
        <v>111</v>
      </c>
      <c r="D101" s="104"/>
      <c r="E101" s="104"/>
      <c r="F101" s="105"/>
      <c r="G101" s="87" t="s">
        <v>539</v>
      </c>
      <c r="H101" s="94" t="s">
        <v>583</v>
      </c>
      <c r="I101" s="97" t="s">
        <v>584</v>
      </c>
    </row>
    <row r="102" spans="1:9" ht="15.75">
      <c r="A102" s="54">
        <v>-1</v>
      </c>
      <c r="B102" s="89"/>
      <c r="C102" s="106"/>
      <c r="D102" s="106"/>
      <c r="E102" s="106"/>
      <c r="F102" s="107"/>
      <c r="G102" s="108"/>
      <c r="H102" s="95"/>
      <c r="I102" s="98"/>
    </row>
    <row r="103" spans="1:9" ht="15.75">
      <c r="A103" s="54">
        <v>-1</v>
      </c>
      <c r="B103" s="89"/>
      <c r="C103" s="106"/>
      <c r="D103" s="106"/>
      <c r="E103" s="106"/>
      <c r="F103" s="107"/>
      <c r="G103" s="108"/>
      <c r="H103" s="95"/>
      <c r="I103" s="98"/>
    </row>
    <row r="104" spans="1:9" ht="15.75">
      <c r="A104" s="54">
        <v>-1</v>
      </c>
      <c r="B104" s="90"/>
      <c r="C104" s="85"/>
      <c r="D104" s="85"/>
      <c r="E104" s="85"/>
      <c r="F104" s="86"/>
      <c r="G104" s="109"/>
      <c r="H104" s="96"/>
      <c r="I104" s="99"/>
    </row>
    <row r="105" spans="1:9" s="18" customFormat="1" ht="19.5" customHeight="1">
      <c r="A105" s="52">
        <v>201000000</v>
      </c>
      <c r="B105" s="27" t="s">
        <v>7</v>
      </c>
      <c r="C105" s="110" t="s">
        <v>112</v>
      </c>
      <c r="D105" s="110"/>
      <c r="E105" s="110"/>
      <c r="F105" s="110"/>
      <c r="G105" s="27"/>
      <c r="H105" s="69">
        <f>H106+H107+H108+H109+H110+H114+H115</f>
        <v>15523434</v>
      </c>
      <c r="I105" s="69">
        <f>I106+I107+I108+I109+I110+I114+I115</f>
        <v>14902813</v>
      </c>
    </row>
    <row r="106" spans="1:9" ht="19.5" customHeight="1">
      <c r="A106" s="52">
        <v>201010000</v>
      </c>
      <c r="B106" s="29" t="s">
        <v>9</v>
      </c>
      <c r="C106" s="100" t="s">
        <v>113</v>
      </c>
      <c r="D106" s="100"/>
      <c r="E106" s="100"/>
      <c r="F106" s="100"/>
      <c r="G106" s="29"/>
      <c r="H106" s="70">
        <v>11500000</v>
      </c>
      <c r="I106" s="70">
        <v>11500000</v>
      </c>
    </row>
    <row r="107" spans="1:9" ht="19.5" customHeight="1">
      <c r="A107" s="52">
        <v>201020000</v>
      </c>
      <c r="B107" s="29" t="s">
        <v>11</v>
      </c>
      <c r="C107" s="100" t="s">
        <v>114</v>
      </c>
      <c r="D107" s="100"/>
      <c r="E107" s="100"/>
      <c r="F107" s="100"/>
      <c r="G107" s="29"/>
      <c r="H107" s="70"/>
      <c r="I107" s="70"/>
    </row>
    <row r="108" spans="1:9" ht="19.5" customHeight="1">
      <c r="A108" s="52">
        <v>105030000</v>
      </c>
      <c r="B108" s="29" t="s">
        <v>13</v>
      </c>
      <c r="C108" s="100" t="s">
        <v>115</v>
      </c>
      <c r="D108" s="100"/>
      <c r="E108" s="100"/>
      <c r="F108" s="100"/>
      <c r="G108" s="29"/>
      <c r="H108" s="70"/>
      <c r="I108" s="70"/>
    </row>
    <row r="109" spans="1:9" ht="19.5" customHeight="1">
      <c r="A109" s="52">
        <v>201030000</v>
      </c>
      <c r="B109" s="29" t="s">
        <v>15</v>
      </c>
      <c r="C109" s="100" t="s">
        <v>116</v>
      </c>
      <c r="D109" s="100"/>
      <c r="E109" s="100"/>
      <c r="F109" s="100"/>
      <c r="G109" s="29"/>
      <c r="H109" s="70">
        <v>7097</v>
      </c>
      <c r="I109" s="70">
        <v>7097</v>
      </c>
    </row>
    <row r="110" spans="1:9" s="18" customFormat="1" ht="19.5" customHeight="1">
      <c r="A110" s="57">
        <v>201060000</v>
      </c>
      <c r="B110" s="27" t="s">
        <v>17</v>
      </c>
      <c r="C110" s="110" t="s">
        <v>117</v>
      </c>
      <c r="D110" s="110"/>
      <c r="E110" s="110"/>
      <c r="F110" s="110"/>
      <c r="G110" s="27"/>
      <c r="H110" s="69">
        <f>SUM(H111:H113)</f>
        <v>543017</v>
      </c>
      <c r="I110" s="69">
        <f>SUM(I111:I113)</f>
        <v>543017</v>
      </c>
    </row>
    <row r="111" spans="1:9" ht="19.5" customHeight="1">
      <c r="A111" s="52">
        <v>201040100</v>
      </c>
      <c r="B111" s="29" t="s">
        <v>118</v>
      </c>
      <c r="C111" s="100" t="s">
        <v>119</v>
      </c>
      <c r="D111" s="100"/>
      <c r="E111" s="100"/>
      <c r="F111" s="100"/>
      <c r="G111" s="29"/>
      <c r="H111" s="70">
        <v>543017</v>
      </c>
      <c r="I111" s="70">
        <v>543017</v>
      </c>
    </row>
    <row r="112" spans="1:9" ht="19.5" customHeight="1">
      <c r="A112" s="52">
        <v>201060200</v>
      </c>
      <c r="B112" s="29" t="s">
        <v>120</v>
      </c>
      <c r="C112" s="100" t="s">
        <v>121</v>
      </c>
      <c r="D112" s="100"/>
      <c r="E112" s="100"/>
      <c r="F112" s="100"/>
      <c r="G112" s="29"/>
      <c r="H112" s="70"/>
      <c r="I112" s="70"/>
    </row>
    <row r="113" spans="1:9" ht="19.5" customHeight="1">
      <c r="A113" s="52">
        <v>201060300</v>
      </c>
      <c r="B113" s="29" t="s">
        <v>122</v>
      </c>
      <c r="C113" s="100" t="s">
        <v>123</v>
      </c>
      <c r="D113" s="100"/>
      <c r="E113" s="100"/>
      <c r="F113" s="100"/>
      <c r="G113" s="29"/>
      <c r="H113" s="70"/>
      <c r="I113" s="70"/>
    </row>
    <row r="114" spans="1:9" ht="19.5" customHeight="1">
      <c r="A114" s="52">
        <v>201050100</v>
      </c>
      <c r="B114" s="29" t="s">
        <v>124</v>
      </c>
      <c r="C114" s="100" t="s">
        <v>526</v>
      </c>
      <c r="D114" s="100"/>
      <c r="E114" s="100"/>
      <c r="F114" s="100"/>
      <c r="G114" s="29"/>
      <c r="H114" s="70">
        <v>2852699</v>
      </c>
      <c r="I114" s="70"/>
    </row>
    <row r="115" spans="1:9" ht="19.5" customHeight="1">
      <c r="A115" s="52">
        <v>201050200</v>
      </c>
      <c r="B115" s="29" t="s">
        <v>125</v>
      </c>
      <c r="C115" s="100" t="s">
        <v>527</v>
      </c>
      <c r="D115" s="100"/>
      <c r="E115" s="100"/>
      <c r="F115" s="100"/>
      <c r="G115" s="29"/>
      <c r="H115" s="70">
        <v>620621</v>
      </c>
      <c r="I115" s="70">
        <v>2852699</v>
      </c>
    </row>
    <row r="116" spans="1:9" s="18" customFormat="1" ht="19.5" customHeight="1">
      <c r="A116" s="57">
        <v>202000000</v>
      </c>
      <c r="B116" s="27" t="s">
        <v>19</v>
      </c>
      <c r="C116" s="110" t="s">
        <v>126</v>
      </c>
      <c r="D116" s="110"/>
      <c r="E116" s="110"/>
      <c r="F116" s="110"/>
      <c r="G116" s="27"/>
      <c r="H116" s="71"/>
      <c r="I116" s="71"/>
    </row>
    <row r="117" spans="1:9" s="18" customFormat="1" ht="19.5" customHeight="1">
      <c r="A117" s="57">
        <v>203000000</v>
      </c>
      <c r="B117" s="27" t="s">
        <v>79</v>
      </c>
      <c r="C117" s="110" t="s">
        <v>127</v>
      </c>
      <c r="D117" s="110"/>
      <c r="E117" s="110"/>
      <c r="F117" s="110"/>
      <c r="G117" s="27"/>
      <c r="H117" s="71"/>
      <c r="I117" s="71"/>
    </row>
    <row r="118" spans="1:9" s="18" customFormat="1" ht="19.5" customHeight="1">
      <c r="A118" s="57">
        <v>204000000</v>
      </c>
      <c r="B118" s="27" t="s">
        <v>80</v>
      </c>
      <c r="C118" s="110" t="s">
        <v>128</v>
      </c>
      <c r="D118" s="110"/>
      <c r="E118" s="110"/>
      <c r="F118" s="110"/>
      <c r="G118" s="27"/>
      <c r="H118" s="69">
        <f>H119+H122+H125+H128+H131+H132</f>
        <v>4786509</v>
      </c>
      <c r="I118" s="69">
        <f>I119+I122+I125+I128+I131+I132</f>
        <v>4925090</v>
      </c>
    </row>
    <row r="119" spans="1:9" s="18" customFormat="1" ht="19.5" customHeight="1">
      <c r="A119" s="57">
        <v>204010000</v>
      </c>
      <c r="B119" s="27" t="s">
        <v>9</v>
      </c>
      <c r="C119" s="110" t="s">
        <v>129</v>
      </c>
      <c r="D119" s="110"/>
      <c r="E119" s="110"/>
      <c r="F119" s="110"/>
      <c r="G119" s="27"/>
      <c r="H119" s="69">
        <f>H120+H121</f>
        <v>537945</v>
      </c>
      <c r="I119" s="69">
        <f>I120+I121</f>
        <v>393451</v>
      </c>
    </row>
    <row r="120" spans="1:9" ht="19.5" customHeight="1">
      <c r="A120" s="52">
        <v>204010100</v>
      </c>
      <c r="B120" s="29" t="s">
        <v>22</v>
      </c>
      <c r="C120" s="100" t="s">
        <v>130</v>
      </c>
      <c r="D120" s="100"/>
      <c r="E120" s="100"/>
      <c r="F120" s="100"/>
      <c r="G120" s="29"/>
      <c r="H120" s="70">
        <v>545516</v>
      </c>
      <c r="I120" s="70">
        <v>397339</v>
      </c>
    </row>
    <row r="121" spans="1:9" ht="19.5" customHeight="1">
      <c r="A121" s="52">
        <v>204010200</v>
      </c>
      <c r="B121" s="29" t="s">
        <v>32</v>
      </c>
      <c r="C121" s="100" t="s">
        <v>131</v>
      </c>
      <c r="D121" s="100"/>
      <c r="E121" s="100"/>
      <c r="F121" s="100"/>
      <c r="G121" s="29"/>
      <c r="H121" s="70">
        <v>-7571</v>
      </c>
      <c r="I121" s="70">
        <v>-3888</v>
      </c>
    </row>
    <row r="122" spans="1:9" s="18" customFormat="1" ht="19.5" customHeight="1">
      <c r="A122" s="57">
        <v>204020000</v>
      </c>
      <c r="B122" s="27" t="s">
        <v>11</v>
      </c>
      <c r="C122" s="110" t="s">
        <v>132</v>
      </c>
      <c r="D122" s="110"/>
      <c r="E122" s="110"/>
      <c r="F122" s="110"/>
      <c r="G122" s="27"/>
      <c r="H122" s="69">
        <f>H123+H124</f>
        <v>0</v>
      </c>
      <c r="I122" s="69">
        <f>I123+I124</f>
        <v>0</v>
      </c>
    </row>
    <row r="123" spans="1:9" ht="19.5" customHeight="1">
      <c r="A123" s="52">
        <v>204020100</v>
      </c>
      <c r="B123" s="29" t="s">
        <v>35</v>
      </c>
      <c r="C123" s="100" t="s">
        <v>130</v>
      </c>
      <c r="D123" s="100"/>
      <c r="E123" s="100"/>
      <c r="F123" s="100"/>
      <c r="G123" s="29"/>
      <c r="H123" s="70"/>
      <c r="I123" s="70"/>
    </row>
    <row r="124" spans="1:9" ht="19.5" customHeight="1">
      <c r="A124" s="52">
        <v>204020200</v>
      </c>
      <c r="B124" s="29" t="s">
        <v>41</v>
      </c>
      <c r="C124" s="100" t="s">
        <v>131</v>
      </c>
      <c r="D124" s="100"/>
      <c r="E124" s="100"/>
      <c r="F124" s="100"/>
      <c r="G124" s="29"/>
      <c r="H124" s="70"/>
      <c r="I124" s="70"/>
    </row>
    <row r="125" spans="1:9" s="18" customFormat="1" ht="19.5" customHeight="1">
      <c r="A125" s="57">
        <v>204030000</v>
      </c>
      <c r="B125" s="27" t="s">
        <v>13</v>
      </c>
      <c r="C125" s="110" t="s">
        <v>133</v>
      </c>
      <c r="D125" s="110"/>
      <c r="E125" s="110"/>
      <c r="F125" s="110"/>
      <c r="G125" s="27"/>
      <c r="H125" s="69">
        <f>H126+H127</f>
        <v>3285288</v>
      </c>
      <c r="I125" s="69">
        <f>I126+I127</f>
        <v>3247271</v>
      </c>
    </row>
    <row r="126" spans="1:9" ht="19.5" customHeight="1">
      <c r="A126" s="52">
        <v>204030100</v>
      </c>
      <c r="B126" s="29" t="s">
        <v>56</v>
      </c>
      <c r="C126" s="100" t="s">
        <v>130</v>
      </c>
      <c r="D126" s="100"/>
      <c r="E126" s="100"/>
      <c r="F126" s="100"/>
      <c r="G126" s="29"/>
      <c r="H126" s="70">
        <v>3285288</v>
      </c>
      <c r="I126" s="70">
        <v>3247271</v>
      </c>
    </row>
    <row r="127" spans="1:9" ht="19.5" customHeight="1">
      <c r="A127" s="52">
        <v>204030200</v>
      </c>
      <c r="B127" s="29" t="s">
        <v>62</v>
      </c>
      <c r="C127" s="100" t="s">
        <v>131</v>
      </c>
      <c r="D127" s="100"/>
      <c r="E127" s="100"/>
      <c r="F127" s="100"/>
      <c r="G127" s="29"/>
      <c r="H127" s="70"/>
      <c r="I127" s="70"/>
    </row>
    <row r="128" spans="1:9" s="18" customFormat="1" ht="19.5" customHeight="1">
      <c r="A128" s="57">
        <v>204040000</v>
      </c>
      <c r="B128" s="27" t="s">
        <v>15</v>
      </c>
      <c r="C128" s="110" t="s">
        <v>134</v>
      </c>
      <c r="D128" s="110"/>
      <c r="E128" s="110"/>
      <c r="F128" s="110"/>
      <c r="G128" s="27"/>
      <c r="H128" s="69">
        <f>H129+H130</f>
        <v>0</v>
      </c>
      <c r="I128" s="69">
        <f>I129+I130</f>
        <v>0</v>
      </c>
    </row>
    <row r="129" spans="1:9" ht="19.5" customHeight="1">
      <c r="A129" s="52">
        <v>204040100</v>
      </c>
      <c r="B129" s="29" t="s">
        <v>135</v>
      </c>
      <c r="C129" s="100" t="s">
        <v>130</v>
      </c>
      <c r="D129" s="100"/>
      <c r="E129" s="100"/>
      <c r="F129" s="100"/>
      <c r="G129" s="29"/>
      <c r="H129" s="70"/>
      <c r="I129" s="70"/>
    </row>
    <row r="130" spans="1:9" ht="19.5" customHeight="1">
      <c r="A130" s="52">
        <v>204040200</v>
      </c>
      <c r="B130" s="29" t="s">
        <v>136</v>
      </c>
      <c r="C130" s="100" t="s">
        <v>131</v>
      </c>
      <c r="D130" s="100"/>
      <c r="E130" s="100"/>
      <c r="F130" s="100"/>
      <c r="G130" s="29"/>
      <c r="H130" s="70"/>
      <c r="I130" s="70"/>
    </row>
    <row r="131" spans="1:9" ht="19.5" customHeight="1">
      <c r="A131" s="52">
        <v>204050000</v>
      </c>
      <c r="B131" s="29" t="s">
        <v>17</v>
      </c>
      <c r="C131" s="100" t="s">
        <v>137</v>
      </c>
      <c r="D131" s="100"/>
      <c r="E131" s="100"/>
      <c r="F131" s="100"/>
      <c r="G131" s="29"/>
      <c r="H131" s="70">
        <v>963276</v>
      </c>
      <c r="I131" s="70">
        <v>1284368</v>
      </c>
    </row>
    <row r="132" spans="1:9" s="18" customFormat="1" ht="19.5" customHeight="1">
      <c r="A132" s="57">
        <v>204060000</v>
      </c>
      <c r="B132" s="27" t="s">
        <v>124</v>
      </c>
      <c r="C132" s="110" t="s">
        <v>138</v>
      </c>
      <c r="D132" s="110"/>
      <c r="E132" s="110"/>
      <c r="F132" s="110"/>
      <c r="G132" s="27"/>
      <c r="H132" s="69">
        <f>H133+H134</f>
        <v>0</v>
      </c>
      <c r="I132" s="69">
        <f>I133+I134</f>
        <v>0</v>
      </c>
    </row>
    <row r="133" spans="1:9" ht="19.5" customHeight="1">
      <c r="A133" s="52">
        <v>204060100</v>
      </c>
      <c r="B133" s="29" t="s">
        <v>139</v>
      </c>
      <c r="C133" s="100" t="s">
        <v>130</v>
      </c>
      <c r="D133" s="100"/>
      <c r="E133" s="100"/>
      <c r="F133" s="100"/>
      <c r="G133" s="29"/>
      <c r="H133" s="70"/>
      <c r="I133" s="70"/>
    </row>
    <row r="134" spans="1:9" ht="19.5" customHeight="1">
      <c r="A134" s="52">
        <v>204060200</v>
      </c>
      <c r="B134" s="29" t="s">
        <v>140</v>
      </c>
      <c r="C134" s="100" t="s">
        <v>131</v>
      </c>
      <c r="D134" s="100"/>
      <c r="E134" s="100"/>
      <c r="F134" s="100"/>
      <c r="G134" s="29"/>
      <c r="H134" s="70"/>
      <c r="I134" s="70"/>
    </row>
    <row r="135" spans="1:9" s="18" customFormat="1" ht="39.75" customHeight="1">
      <c r="A135" s="52">
        <v>205000000</v>
      </c>
      <c r="B135" s="27" t="s">
        <v>91</v>
      </c>
      <c r="C135" s="111" t="s">
        <v>619</v>
      </c>
      <c r="D135" s="111"/>
      <c r="E135" s="111"/>
      <c r="F135" s="111"/>
      <c r="G135" s="27"/>
      <c r="H135" s="69">
        <f>H136+H139</f>
        <v>0</v>
      </c>
      <c r="I135" s="69">
        <f>I136+I139</f>
        <v>0</v>
      </c>
    </row>
    <row r="136" spans="1:9" ht="19.5" customHeight="1">
      <c r="A136" s="52" t="s">
        <v>640</v>
      </c>
      <c r="B136" s="29" t="s">
        <v>9</v>
      </c>
      <c r="C136" s="100" t="s">
        <v>620</v>
      </c>
      <c r="D136" s="100"/>
      <c r="E136" s="100"/>
      <c r="F136" s="100"/>
      <c r="G136" s="29"/>
      <c r="H136" s="70"/>
      <c r="I136" s="70"/>
    </row>
    <row r="137" spans="1:9" ht="19.5" customHeight="1">
      <c r="A137" s="52" t="s">
        <v>638</v>
      </c>
      <c r="B137" s="56" t="s">
        <v>22</v>
      </c>
      <c r="C137" s="112" t="s">
        <v>130</v>
      </c>
      <c r="D137" s="113"/>
      <c r="E137" s="113"/>
      <c r="F137" s="114"/>
      <c r="G137" s="29"/>
      <c r="H137" s="70"/>
      <c r="I137" s="70"/>
    </row>
    <row r="138" spans="1:9" ht="19.5" customHeight="1">
      <c r="A138" s="52" t="s">
        <v>639</v>
      </c>
      <c r="B138" s="56" t="s">
        <v>32</v>
      </c>
      <c r="C138" s="112" t="s">
        <v>131</v>
      </c>
      <c r="D138" s="113"/>
      <c r="E138" s="113"/>
      <c r="F138" s="114"/>
      <c r="G138" s="29"/>
      <c r="H138" s="70"/>
      <c r="I138" s="70"/>
    </row>
    <row r="139" spans="1:9" ht="19.5" customHeight="1">
      <c r="A139" s="52" t="s">
        <v>641</v>
      </c>
      <c r="B139" s="29" t="s">
        <v>11</v>
      </c>
      <c r="C139" s="100" t="s">
        <v>621</v>
      </c>
      <c r="D139" s="100"/>
      <c r="E139" s="100"/>
      <c r="F139" s="100"/>
      <c r="G139" s="29"/>
      <c r="H139" s="70"/>
      <c r="I139" s="70"/>
    </row>
    <row r="140" spans="1:9" s="18" customFormat="1" ht="39.75" customHeight="1">
      <c r="A140" s="52">
        <v>206000000</v>
      </c>
      <c r="B140" s="27" t="s">
        <v>101</v>
      </c>
      <c r="C140" s="110" t="s">
        <v>622</v>
      </c>
      <c r="D140" s="110"/>
      <c r="E140" s="110"/>
      <c r="F140" s="110"/>
      <c r="G140" s="27"/>
      <c r="H140" s="69">
        <f>SUM(H141:H143)</f>
        <v>0</v>
      </c>
      <c r="I140" s="69">
        <f>SUM(I141:I143)</f>
        <v>0</v>
      </c>
    </row>
    <row r="141" spans="1:9" ht="19.5" customHeight="1">
      <c r="A141" s="52">
        <v>206010000</v>
      </c>
      <c r="B141" s="29" t="s">
        <v>9</v>
      </c>
      <c r="C141" s="100" t="s">
        <v>141</v>
      </c>
      <c r="D141" s="100"/>
      <c r="E141" s="100"/>
      <c r="F141" s="100"/>
      <c r="G141" s="29"/>
      <c r="H141" s="70"/>
      <c r="I141" s="70"/>
    </row>
    <row r="142" spans="1:9" ht="19.5" customHeight="1">
      <c r="A142" s="52">
        <v>206020000</v>
      </c>
      <c r="B142" s="29" t="s">
        <v>11</v>
      </c>
      <c r="C142" s="100" t="s">
        <v>615</v>
      </c>
      <c r="D142" s="100"/>
      <c r="E142" s="100"/>
      <c r="F142" s="100"/>
      <c r="G142" s="29"/>
      <c r="H142" s="70"/>
      <c r="I142" s="70"/>
    </row>
    <row r="143" spans="1:9" ht="19.5" customHeight="1">
      <c r="A143" s="52">
        <v>206030000</v>
      </c>
      <c r="B143" s="29" t="s">
        <v>13</v>
      </c>
      <c r="C143" s="100" t="s">
        <v>142</v>
      </c>
      <c r="D143" s="100"/>
      <c r="E143" s="100"/>
      <c r="F143" s="100"/>
      <c r="G143" s="29"/>
      <c r="H143" s="70"/>
      <c r="I143" s="70"/>
    </row>
    <row r="144" spans="1:9" s="18" customFormat="1" ht="19.5" customHeight="1">
      <c r="A144" s="57">
        <v>207000000</v>
      </c>
      <c r="B144" s="27" t="s">
        <v>143</v>
      </c>
      <c r="C144" s="110" t="s">
        <v>144</v>
      </c>
      <c r="D144" s="110"/>
      <c r="E144" s="110"/>
      <c r="F144" s="110"/>
      <c r="G144" s="27"/>
      <c r="H144" s="71"/>
      <c r="I144" s="71"/>
    </row>
    <row r="145" spans="1:9" s="18" customFormat="1" ht="19.5" customHeight="1">
      <c r="A145" s="52">
        <v>208000000</v>
      </c>
      <c r="B145" s="27" t="s">
        <v>145</v>
      </c>
      <c r="C145" s="110" t="s">
        <v>623</v>
      </c>
      <c r="D145" s="110"/>
      <c r="E145" s="110"/>
      <c r="F145" s="110"/>
      <c r="G145" s="27"/>
      <c r="H145" s="69">
        <f>SUM(H146,H150,H155,H156,H157)</f>
        <v>1015876</v>
      </c>
      <c r="I145" s="69">
        <f>SUM(I146,I150,I155,I156,I157)</f>
        <v>1146236</v>
      </c>
    </row>
    <row r="146" spans="1:9" s="18" customFormat="1" ht="19.5" customHeight="1">
      <c r="A146" s="52">
        <v>208010000</v>
      </c>
      <c r="B146" s="27" t="s">
        <v>9</v>
      </c>
      <c r="C146" s="110" t="s">
        <v>146</v>
      </c>
      <c r="D146" s="110"/>
      <c r="E146" s="110"/>
      <c r="F146" s="110"/>
      <c r="G146" s="27"/>
      <c r="H146" s="69">
        <f>SUM(H147:H149)</f>
        <v>161059</v>
      </c>
      <c r="I146" s="69">
        <f>SUM(I147:I149)</f>
        <v>383051</v>
      </c>
    </row>
    <row r="147" spans="1:9" ht="19.5" customHeight="1">
      <c r="A147" s="52">
        <v>208010100</v>
      </c>
      <c r="B147" s="29" t="s">
        <v>22</v>
      </c>
      <c r="C147" s="100" t="s">
        <v>147</v>
      </c>
      <c r="D147" s="100"/>
      <c r="E147" s="100"/>
      <c r="F147" s="100"/>
      <c r="G147" s="29"/>
      <c r="H147" s="70">
        <v>42475</v>
      </c>
      <c r="I147" s="70">
        <v>210132</v>
      </c>
    </row>
    <row r="148" spans="1:9" ht="19.5" customHeight="1">
      <c r="A148" s="52">
        <v>208010200</v>
      </c>
      <c r="B148" s="29" t="s">
        <v>32</v>
      </c>
      <c r="C148" s="100" t="s">
        <v>148</v>
      </c>
      <c r="D148" s="100"/>
      <c r="E148" s="100"/>
      <c r="F148" s="100"/>
      <c r="G148" s="29"/>
      <c r="H148" s="70">
        <v>59941</v>
      </c>
      <c r="I148" s="70">
        <v>70082</v>
      </c>
    </row>
    <row r="149" spans="1:9" ht="19.5" customHeight="1">
      <c r="A149" s="52">
        <v>208010300</v>
      </c>
      <c r="B149" s="29" t="s">
        <v>85</v>
      </c>
      <c r="C149" s="100" t="s">
        <v>149</v>
      </c>
      <c r="D149" s="100"/>
      <c r="E149" s="100"/>
      <c r="F149" s="100"/>
      <c r="G149" s="29"/>
      <c r="H149" s="70">
        <v>58643</v>
      </c>
      <c r="I149" s="70">
        <v>102837</v>
      </c>
    </row>
    <row r="150" spans="1:9" s="18" customFormat="1" ht="19.5" customHeight="1">
      <c r="A150" s="52">
        <v>208020000</v>
      </c>
      <c r="B150" s="27" t="s">
        <v>11</v>
      </c>
      <c r="C150" s="110" t="s">
        <v>150</v>
      </c>
      <c r="D150" s="110"/>
      <c r="E150" s="110"/>
      <c r="F150" s="110"/>
      <c r="G150" s="27"/>
      <c r="H150" s="69">
        <f>SUM(H151:H154)</f>
        <v>0</v>
      </c>
      <c r="I150" s="69">
        <f>SUM(I151:I154)</f>
        <v>0</v>
      </c>
    </row>
    <row r="151" spans="1:9" ht="19.5" customHeight="1">
      <c r="A151" s="52">
        <v>208020100</v>
      </c>
      <c r="B151" s="29" t="s">
        <v>35</v>
      </c>
      <c r="C151" s="100" t="s">
        <v>151</v>
      </c>
      <c r="D151" s="100"/>
      <c r="E151" s="100"/>
      <c r="F151" s="100"/>
      <c r="G151" s="29"/>
      <c r="H151" s="70"/>
      <c r="I151" s="70"/>
    </row>
    <row r="152" spans="1:9" ht="19.5" customHeight="1">
      <c r="A152" s="52">
        <v>208020200</v>
      </c>
      <c r="B152" s="29" t="s">
        <v>41</v>
      </c>
      <c r="C152" s="100" t="s">
        <v>152</v>
      </c>
      <c r="D152" s="100"/>
      <c r="E152" s="100"/>
      <c r="F152" s="100"/>
      <c r="G152" s="29"/>
      <c r="H152" s="70"/>
      <c r="I152" s="70"/>
    </row>
    <row r="153" spans="1:9" ht="19.5" customHeight="1">
      <c r="A153" s="52">
        <v>208020300</v>
      </c>
      <c r="B153" s="29" t="s">
        <v>47</v>
      </c>
      <c r="C153" s="100" t="s">
        <v>148</v>
      </c>
      <c r="D153" s="100"/>
      <c r="E153" s="100"/>
      <c r="F153" s="100"/>
      <c r="G153" s="29"/>
      <c r="H153" s="70"/>
      <c r="I153" s="70"/>
    </row>
    <row r="154" spans="1:9" ht="19.5" customHeight="1">
      <c r="A154" s="52">
        <v>208020400</v>
      </c>
      <c r="B154" s="29" t="s">
        <v>51</v>
      </c>
      <c r="C154" s="100" t="s">
        <v>153</v>
      </c>
      <c r="D154" s="100"/>
      <c r="E154" s="100"/>
      <c r="F154" s="100"/>
      <c r="G154" s="29"/>
      <c r="H154" s="70"/>
      <c r="I154" s="70"/>
    </row>
    <row r="155" spans="1:9" ht="19.5" customHeight="1">
      <c r="A155" s="52">
        <v>208030000</v>
      </c>
      <c r="B155" s="29" t="s">
        <v>13</v>
      </c>
      <c r="C155" s="100" t="s">
        <v>154</v>
      </c>
      <c r="D155" s="100"/>
      <c r="E155" s="100"/>
      <c r="F155" s="100"/>
      <c r="G155" s="29"/>
      <c r="H155" s="70"/>
      <c r="I155" s="70"/>
    </row>
    <row r="156" spans="1:9" ht="19.5" customHeight="1">
      <c r="A156" s="52">
        <v>208040000</v>
      </c>
      <c r="B156" s="29" t="s">
        <v>15</v>
      </c>
      <c r="C156" s="100" t="s">
        <v>155</v>
      </c>
      <c r="D156" s="100"/>
      <c r="E156" s="100"/>
      <c r="F156" s="100"/>
      <c r="G156" s="29"/>
      <c r="H156" s="70"/>
      <c r="I156" s="70"/>
    </row>
    <row r="157" spans="1:9" s="18" customFormat="1" ht="19.5" customHeight="1">
      <c r="A157" s="52">
        <v>208050000</v>
      </c>
      <c r="B157" s="27" t="s">
        <v>17</v>
      </c>
      <c r="C157" s="110" t="s">
        <v>156</v>
      </c>
      <c r="D157" s="110"/>
      <c r="E157" s="110"/>
      <c r="F157" s="110"/>
      <c r="G157" s="27"/>
      <c r="H157" s="69">
        <f>SUM(H158:H161)</f>
        <v>854817</v>
      </c>
      <c r="I157" s="69">
        <f>SUM(I158:I161)</f>
        <v>763185</v>
      </c>
    </row>
    <row r="158" spans="1:9" ht="19.5" customHeight="1">
      <c r="A158" s="52">
        <v>208050100</v>
      </c>
      <c r="B158" s="29" t="s">
        <v>118</v>
      </c>
      <c r="C158" s="100" t="s">
        <v>157</v>
      </c>
      <c r="D158" s="100"/>
      <c r="E158" s="100"/>
      <c r="F158" s="100"/>
      <c r="G158" s="29"/>
      <c r="H158" s="70">
        <v>190682</v>
      </c>
      <c r="I158" s="70">
        <v>190682</v>
      </c>
    </row>
    <row r="159" spans="1:9" ht="19.5" customHeight="1">
      <c r="A159" s="52">
        <v>208050200</v>
      </c>
      <c r="B159" s="29" t="s">
        <v>120</v>
      </c>
      <c r="C159" s="100" t="s">
        <v>158</v>
      </c>
      <c r="D159" s="100"/>
      <c r="E159" s="100"/>
      <c r="F159" s="100"/>
      <c r="G159" s="29"/>
      <c r="H159" s="70"/>
      <c r="I159" s="70"/>
    </row>
    <row r="160" spans="1:9" ht="19.5" customHeight="1">
      <c r="A160" s="52">
        <v>208050300</v>
      </c>
      <c r="B160" s="29" t="s">
        <v>122</v>
      </c>
      <c r="C160" s="100" t="s">
        <v>159</v>
      </c>
      <c r="D160" s="100"/>
      <c r="E160" s="100"/>
      <c r="F160" s="100"/>
      <c r="G160" s="29"/>
      <c r="H160" s="70"/>
      <c r="I160" s="70"/>
    </row>
    <row r="161" spans="1:9" ht="19.5" customHeight="1">
      <c r="A161" s="52">
        <v>208050400</v>
      </c>
      <c r="B161" s="29" t="s">
        <v>160</v>
      </c>
      <c r="C161" s="100" t="s">
        <v>161</v>
      </c>
      <c r="D161" s="100"/>
      <c r="E161" s="100"/>
      <c r="F161" s="100"/>
      <c r="G161" s="29"/>
      <c r="H161" s="70">
        <v>664135</v>
      </c>
      <c r="I161" s="70">
        <v>572503</v>
      </c>
    </row>
    <row r="162" spans="1:9" s="18" customFormat="1" ht="19.5" customHeight="1">
      <c r="A162" s="52">
        <v>209000000</v>
      </c>
      <c r="B162" s="27" t="s">
        <v>9</v>
      </c>
      <c r="C162" s="110" t="s">
        <v>162</v>
      </c>
      <c r="D162" s="110"/>
      <c r="E162" s="110"/>
      <c r="F162" s="110"/>
      <c r="G162" s="27"/>
      <c r="H162" s="69">
        <f>SUM(H163:H164)</f>
        <v>0</v>
      </c>
      <c r="I162" s="69">
        <f>SUM(I163:I164)</f>
        <v>0</v>
      </c>
    </row>
    <row r="163" spans="1:9" ht="19.5" customHeight="1">
      <c r="A163" s="52">
        <v>209010000</v>
      </c>
      <c r="B163" s="29" t="s">
        <v>9</v>
      </c>
      <c r="C163" s="100" t="s">
        <v>163</v>
      </c>
      <c r="D163" s="100"/>
      <c r="E163" s="100"/>
      <c r="F163" s="100"/>
      <c r="G163" s="29"/>
      <c r="H163" s="70"/>
      <c r="I163" s="70"/>
    </row>
    <row r="164" spans="1:9" ht="19.5" customHeight="1">
      <c r="A164" s="52">
        <v>209020000</v>
      </c>
      <c r="B164" s="29" t="s">
        <v>11</v>
      </c>
      <c r="C164" s="100" t="s">
        <v>164</v>
      </c>
      <c r="D164" s="100"/>
      <c r="E164" s="100"/>
      <c r="F164" s="100"/>
      <c r="G164" s="29"/>
      <c r="H164" s="70"/>
      <c r="I164" s="70"/>
    </row>
    <row r="165" spans="1:9" s="18" customFormat="1" ht="19.5" customHeight="1">
      <c r="A165" s="55" t="s">
        <v>165</v>
      </c>
      <c r="B165" s="27"/>
      <c r="C165" s="110" t="s">
        <v>166</v>
      </c>
      <c r="D165" s="110"/>
      <c r="E165" s="110"/>
      <c r="F165" s="110"/>
      <c r="G165" s="27"/>
      <c r="H165" s="69">
        <f>H105+H116+H117+H118+H135+H140+H144+H145+H162</f>
        <v>21325819</v>
      </c>
      <c r="I165" s="69">
        <f>I105+I116+I117+I118+I135+I140+I144+I145+I162</f>
        <v>20974139</v>
      </c>
    </row>
    <row r="166" spans="2:9" ht="15.75">
      <c r="B166" s="22"/>
      <c r="C166" s="23"/>
      <c r="D166" s="23"/>
      <c r="E166" s="23"/>
      <c r="F166" s="23"/>
      <c r="G166" s="22"/>
      <c r="H166" s="25"/>
      <c r="I166" s="24"/>
    </row>
    <row r="168" spans="2:9" ht="15.75">
      <c r="B168" s="116" t="s">
        <v>646</v>
      </c>
      <c r="C168" s="116"/>
      <c r="D168" s="116"/>
      <c r="F168" s="35"/>
      <c r="H168" s="117" t="s">
        <v>649</v>
      </c>
      <c r="I168" s="117"/>
    </row>
    <row r="169" spans="6:9" ht="15.75">
      <c r="F169" s="8"/>
      <c r="H169" s="92"/>
      <c r="I169" s="92"/>
    </row>
    <row r="170" ht="15.75">
      <c r="F170" s="35"/>
    </row>
    <row r="171" spans="2:9" ht="15.75">
      <c r="B171" s="116" t="s">
        <v>647</v>
      </c>
      <c r="C171" s="116"/>
      <c r="D171" s="116"/>
      <c r="F171" s="35"/>
      <c r="H171" s="117" t="s">
        <v>650</v>
      </c>
      <c r="I171" s="117"/>
    </row>
    <row r="172" spans="6:9" ht="15.75">
      <c r="F172" s="8"/>
      <c r="H172" s="92"/>
      <c r="I172" s="92"/>
    </row>
    <row r="173" ht="15.75">
      <c r="F173" s="35"/>
    </row>
    <row r="174" spans="2:9" ht="15.75">
      <c r="B174" s="116" t="s">
        <v>648</v>
      </c>
      <c r="C174" s="116"/>
      <c r="D174" s="116"/>
      <c r="F174" s="35"/>
      <c r="H174" s="117" t="s">
        <v>651</v>
      </c>
      <c r="I174" s="117"/>
    </row>
    <row r="175" spans="6:9" ht="15.75">
      <c r="F175" s="8"/>
      <c r="H175" s="92"/>
      <c r="I175" s="92"/>
    </row>
  </sheetData>
  <mergeCells count="157">
    <mergeCell ref="H101:H104"/>
    <mergeCell ref="I101:I104"/>
    <mergeCell ref="B101:B104"/>
    <mergeCell ref="H172:I172"/>
    <mergeCell ref="C162:F162"/>
    <mergeCell ref="C163:F163"/>
    <mergeCell ref="C164:F164"/>
    <mergeCell ref="C165:F165"/>
    <mergeCell ref="C158:F158"/>
    <mergeCell ref="C159:F159"/>
    <mergeCell ref="B174:D174"/>
    <mergeCell ref="H174:I174"/>
    <mergeCell ref="H175:I175"/>
    <mergeCell ref="B168:D168"/>
    <mergeCell ref="H168:I168"/>
    <mergeCell ref="H169:I169"/>
    <mergeCell ref="B171:D171"/>
    <mergeCell ref="H171:I171"/>
    <mergeCell ref="C152:F152"/>
    <mergeCell ref="C153:F153"/>
    <mergeCell ref="C160:F160"/>
    <mergeCell ref="C161:F161"/>
    <mergeCell ref="C154:F154"/>
    <mergeCell ref="C155:F155"/>
    <mergeCell ref="C156:F156"/>
    <mergeCell ref="C157:F157"/>
    <mergeCell ref="C148:F148"/>
    <mergeCell ref="C149:F149"/>
    <mergeCell ref="C150:F150"/>
    <mergeCell ref="C151:F151"/>
    <mergeCell ref="C144:F144"/>
    <mergeCell ref="C145:F145"/>
    <mergeCell ref="C146:F146"/>
    <mergeCell ref="C147:F147"/>
    <mergeCell ref="C140:F140"/>
    <mergeCell ref="C141:F141"/>
    <mergeCell ref="C142:F142"/>
    <mergeCell ref="C143:F143"/>
    <mergeCell ref="C134:F134"/>
    <mergeCell ref="C135:F135"/>
    <mergeCell ref="C136:F136"/>
    <mergeCell ref="C139:F139"/>
    <mergeCell ref="C137:F137"/>
    <mergeCell ref="C138:F138"/>
    <mergeCell ref="C130:F130"/>
    <mergeCell ref="C131:F131"/>
    <mergeCell ref="C132:F132"/>
    <mergeCell ref="C133:F133"/>
    <mergeCell ref="C126:F126"/>
    <mergeCell ref="C127:F127"/>
    <mergeCell ref="C128:F128"/>
    <mergeCell ref="C129:F129"/>
    <mergeCell ref="C122:F122"/>
    <mergeCell ref="C123:F123"/>
    <mergeCell ref="C124:F124"/>
    <mergeCell ref="C125:F125"/>
    <mergeCell ref="C118:F118"/>
    <mergeCell ref="C119:F119"/>
    <mergeCell ref="C120:F120"/>
    <mergeCell ref="C121:F121"/>
    <mergeCell ref="C114:F114"/>
    <mergeCell ref="C115:F115"/>
    <mergeCell ref="C116:F116"/>
    <mergeCell ref="C117:F117"/>
    <mergeCell ref="C110:F110"/>
    <mergeCell ref="C111:F111"/>
    <mergeCell ref="C112:F112"/>
    <mergeCell ref="C113:F113"/>
    <mergeCell ref="C106:F106"/>
    <mergeCell ref="C107:F107"/>
    <mergeCell ref="C108:F108"/>
    <mergeCell ref="C109:F109"/>
    <mergeCell ref="C100:F100"/>
    <mergeCell ref="C101:F104"/>
    <mergeCell ref="G101:G104"/>
    <mergeCell ref="C105:F105"/>
    <mergeCell ref="C96:F96"/>
    <mergeCell ref="C97:F97"/>
    <mergeCell ref="C98:F98"/>
    <mergeCell ref="C99:F99"/>
    <mergeCell ref="C92:F92"/>
    <mergeCell ref="C93:F93"/>
    <mergeCell ref="C94:F94"/>
    <mergeCell ref="C95:F95"/>
    <mergeCell ref="C88:F88"/>
    <mergeCell ref="C89:F89"/>
    <mergeCell ref="C90:F90"/>
    <mergeCell ref="C91:F91"/>
    <mergeCell ref="C84:F84"/>
    <mergeCell ref="C85:F85"/>
    <mergeCell ref="C86:F86"/>
    <mergeCell ref="C87:F87"/>
    <mergeCell ref="C80:F80"/>
    <mergeCell ref="C81:F81"/>
    <mergeCell ref="C82:F82"/>
    <mergeCell ref="C83:F83"/>
    <mergeCell ref="C76:F76"/>
    <mergeCell ref="C77:F77"/>
    <mergeCell ref="C78:F78"/>
    <mergeCell ref="C79:F79"/>
    <mergeCell ref="C70:F70"/>
    <mergeCell ref="C71:F71"/>
    <mergeCell ref="C74:F74"/>
    <mergeCell ref="C75:F75"/>
    <mergeCell ref="C72:F72"/>
    <mergeCell ref="C73:F73"/>
    <mergeCell ref="C66:F66"/>
    <mergeCell ref="C67:F67"/>
    <mergeCell ref="C68:F68"/>
    <mergeCell ref="C69:F69"/>
    <mergeCell ref="C62:F62"/>
    <mergeCell ref="C63:F63"/>
    <mergeCell ref="C64:F64"/>
    <mergeCell ref="C65:F65"/>
    <mergeCell ref="C58:F58"/>
    <mergeCell ref="C59:F59"/>
    <mergeCell ref="C60:F60"/>
    <mergeCell ref="C61:F61"/>
    <mergeCell ref="C54:F54"/>
    <mergeCell ref="C55:F55"/>
    <mergeCell ref="C56:F56"/>
    <mergeCell ref="C57:F57"/>
    <mergeCell ref="C50:F50"/>
    <mergeCell ref="C51:F51"/>
    <mergeCell ref="C52:F52"/>
    <mergeCell ref="C53:F53"/>
    <mergeCell ref="C46:F46"/>
    <mergeCell ref="C47:F47"/>
    <mergeCell ref="C48:F48"/>
    <mergeCell ref="C49:F49"/>
    <mergeCell ref="C39:F39"/>
    <mergeCell ref="C40:F40"/>
    <mergeCell ref="C41:F41"/>
    <mergeCell ref="C45:F45"/>
    <mergeCell ref="C42:F42"/>
    <mergeCell ref="C43:F43"/>
    <mergeCell ref="C44:F44"/>
    <mergeCell ref="C35:F35"/>
    <mergeCell ref="C36:F36"/>
    <mergeCell ref="C37:F37"/>
    <mergeCell ref="C38:F38"/>
    <mergeCell ref="C31:F31"/>
    <mergeCell ref="C32:F32"/>
    <mergeCell ref="C33:F33"/>
    <mergeCell ref="C34:F34"/>
    <mergeCell ref="C29:F29"/>
    <mergeCell ref="C30:F30"/>
    <mergeCell ref="C24:F27"/>
    <mergeCell ref="G24:G27"/>
    <mergeCell ref="C28:F28"/>
    <mergeCell ref="B24:B27"/>
    <mergeCell ref="B13:I13"/>
    <mergeCell ref="B14:I14"/>
    <mergeCell ref="B16:I16"/>
    <mergeCell ref="B17:I17"/>
    <mergeCell ref="H24:H27"/>
    <mergeCell ref="I24:I27"/>
  </mergeCells>
  <printOptions/>
  <pageMargins left="0.7480314960629921" right="0.7480314960629921" top="0.3937007874015748" bottom="0.3937007874015748" header="0.5118110236220472" footer="0.5118110236220472"/>
  <pageSetup fitToHeight="0" fitToWidth="2" horizontalDpi="600" verticalDpi="600" orientation="portrait" paperSize="9" scale="43" r:id="rId1"/>
  <rowBreaks count="1" manualBreakCount="1">
    <brk id="10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tabSelected="1" zoomScale="75" zoomScaleNormal="75" workbookViewId="0" topLeftCell="B121">
      <selection activeCell="G41" sqref="G41"/>
    </sheetView>
  </sheetViews>
  <sheetFormatPr defaultColWidth="9.140625" defaultRowHeight="12.75"/>
  <cols>
    <col min="1" max="1" width="11.421875" style="5" hidden="1" customWidth="1"/>
    <col min="2" max="2" width="9.8515625" style="5" customWidth="1"/>
    <col min="3" max="4" width="16.7109375" style="59" customWidth="1"/>
    <col min="5" max="5" width="22.421875" style="59" customWidth="1"/>
    <col min="6" max="6" width="21.28125" style="59" customWidth="1"/>
    <col min="7" max="7" width="21.28125" style="5" customWidth="1"/>
    <col min="8" max="8" width="21.28125" style="6" customWidth="1"/>
    <col min="9" max="9" width="21.28125" style="5" customWidth="1"/>
    <col min="10" max="16384" width="9.140625" style="5" customWidth="1"/>
  </cols>
  <sheetData>
    <row r="1" ht="15.75">
      <c r="H1" s="6" t="s">
        <v>335</v>
      </c>
    </row>
    <row r="2" ht="15.75">
      <c r="H2" s="6" t="s">
        <v>336</v>
      </c>
    </row>
    <row r="3" ht="15.75">
      <c r="H3" s="6" t="s">
        <v>167</v>
      </c>
    </row>
    <row r="4" ht="15.75">
      <c r="H4" s="6" t="s">
        <v>168</v>
      </c>
    </row>
    <row r="7" ht="15.75">
      <c r="H7" s="6" t="s">
        <v>2</v>
      </c>
    </row>
    <row r="9" spans="8:9" ht="15.75">
      <c r="H9" s="7"/>
      <c r="I9" s="8"/>
    </row>
    <row r="10" spans="8:9" ht="15.75">
      <c r="H10" s="9"/>
      <c r="I10" s="10" t="s">
        <v>337</v>
      </c>
    </row>
    <row r="11" spans="8:9" ht="15.75">
      <c r="H11" s="11" t="s">
        <v>3</v>
      </c>
      <c r="I11" s="12"/>
    </row>
    <row r="13" spans="2:9" ht="15.75">
      <c r="B13" s="91" t="str">
        <f>IF(ISTEXT(BALANSAS!B13),BALANSAS!B13,"")</f>
        <v>UAB DRAUDIMO KOMPANIJA "LAMANTINAS"</v>
      </c>
      <c r="C13" s="91"/>
      <c r="D13" s="91"/>
      <c r="E13" s="91"/>
      <c r="F13" s="91"/>
      <c r="G13" s="91"/>
      <c r="H13" s="91"/>
      <c r="I13" s="91"/>
    </row>
    <row r="14" spans="2:9" ht="15.75">
      <c r="B14" s="92" t="s">
        <v>4</v>
      </c>
      <c r="C14" s="92"/>
      <c r="D14" s="92"/>
      <c r="E14" s="92"/>
      <c r="F14" s="92"/>
      <c r="G14" s="92"/>
      <c r="H14" s="92"/>
      <c r="I14" s="92"/>
    </row>
    <row r="16" spans="2:9" ht="15.75">
      <c r="B16" s="93" t="str">
        <f>IF(ISTEXT(BALANSAS!B16),BALANSAS!B16,"")</f>
        <v>110062097, Z.Sierakausko 15A,Vilnius</v>
      </c>
      <c r="C16" s="93"/>
      <c r="D16" s="93"/>
      <c r="E16" s="93"/>
      <c r="F16" s="93"/>
      <c r="G16" s="93"/>
      <c r="H16" s="93"/>
      <c r="I16" s="93"/>
    </row>
    <row r="17" spans="2:9" ht="15.75">
      <c r="B17" s="92" t="s">
        <v>5</v>
      </c>
      <c r="C17" s="92"/>
      <c r="D17" s="92"/>
      <c r="E17" s="92"/>
      <c r="F17" s="92"/>
      <c r="G17" s="92"/>
      <c r="H17" s="92"/>
      <c r="I17" s="92"/>
    </row>
    <row r="19" spans="3:9" ht="63">
      <c r="C19" s="51"/>
      <c r="D19" s="51"/>
      <c r="E19" s="51">
        <f>BALANSAS!E19</f>
        <v>0</v>
      </c>
      <c r="F19" s="51" t="s">
        <v>169</v>
      </c>
      <c r="G19" s="50"/>
      <c r="H19" s="50"/>
      <c r="I19" s="50"/>
    </row>
    <row r="21" spans="5:7" ht="15.75">
      <c r="E21" s="60" t="str">
        <f>IF(ISTEXT(BALANSAS!E22),BALANSAS!E22,"")</f>
        <v>2009m.</v>
      </c>
      <c r="F21" s="61" t="str">
        <f>IF(ISTEXT(BALANSAS!F22),BALANSAS!F22,"")</f>
        <v>kovo</v>
      </c>
      <c r="G21" s="14" t="str">
        <f>IF(ISTEXT(BALANSAS!G22),BALANSAS!G22,"")</f>
        <v> 31 d.</v>
      </c>
    </row>
    <row r="23" spans="2:9" ht="15.75">
      <c r="B23" s="88" t="s">
        <v>585</v>
      </c>
      <c r="C23" s="120" t="s">
        <v>170</v>
      </c>
      <c r="D23" s="120"/>
      <c r="E23" s="120"/>
      <c r="F23" s="121"/>
      <c r="G23" s="87" t="s">
        <v>539</v>
      </c>
      <c r="H23" s="94" t="s">
        <v>583</v>
      </c>
      <c r="I23" s="88" t="s">
        <v>584</v>
      </c>
    </row>
    <row r="24" spans="2:9" ht="15.75">
      <c r="B24" s="89"/>
      <c r="C24" s="122"/>
      <c r="D24" s="122"/>
      <c r="E24" s="122"/>
      <c r="F24" s="123"/>
      <c r="G24" s="108"/>
      <c r="H24" s="95"/>
      <c r="I24" s="89"/>
    </row>
    <row r="25" spans="2:9" ht="15.75">
      <c r="B25" s="89"/>
      <c r="C25" s="122"/>
      <c r="D25" s="122"/>
      <c r="E25" s="122"/>
      <c r="F25" s="123"/>
      <c r="G25" s="108"/>
      <c r="H25" s="95"/>
      <c r="I25" s="89"/>
    </row>
    <row r="26" spans="2:9" ht="15.75">
      <c r="B26" s="90"/>
      <c r="C26" s="124"/>
      <c r="D26" s="124"/>
      <c r="E26" s="124"/>
      <c r="F26" s="125"/>
      <c r="G26" s="109"/>
      <c r="H26" s="96"/>
      <c r="I26" s="90"/>
    </row>
    <row r="27" spans="1:9" ht="19.5" customHeight="1">
      <c r="A27" s="52">
        <v>1000000</v>
      </c>
      <c r="B27" s="31" t="s">
        <v>9</v>
      </c>
      <c r="C27" s="126" t="s">
        <v>172</v>
      </c>
      <c r="D27" s="126"/>
      <c r="E27" s="126"/>
      <c r="F27" s="126"/>
      <c r="G27" s="31"/>
      <c r="H27" s="32"/>
      <c r="I27" s="33"/>
    </row>
    <row r="28" spans="1:9" s="18" customFormat="1" ht="19.5" customHeight="1">
      <c r="A28" s="52">
        <v>1010000</v>
      </c>
      <c r="B28" s="16" t="s">
        <v>22</v>
      </c>
      <c r="C28" s="118" t="s">
        <v>174</v>
      </c>
      <c r="D28" s="118"/>
      <c r="E28" s="118"/>
      <c r="F28" s="118"/>
      <c r="G28" s="16"/>
      <c r="H28" s="69">
        <f>H29+H30+H31+H32</f>
        <v>1701737</v>
      </c>
      <c r="I28" s="69">
        <f>I29+I30+I31+I32</f>
        <v>2286596</v>
      </c>
    </row>
    <row r="29" spans="1:9" ht="19.5" customHeight="1">
      <c r="A29" s="52">
        <v>1010100</v>
      </c>
      <c r="B29" s="20" t="s">
        <v>24</v>
      </c>
      <c r="C29" s="119" t="s">
        <v>176</v>
      </c>
      <c r="D29" s="119"/>
      <c r="E29" s="119"/>
      <c r="F29" s="119"/>
      <c r="G29" s="20"/>
      <c r="H29" s="70">
        <v>1892714</v>
      </c>
      <c r="I29" s="70">
        <v>2560538</v>
      </c>
    </row>
    <row r="30" spans="1:9" ht="19.5" customHeight="1">
      <c r="A30" s="52">
        <v>1010200</v>
      </c>
      <c r="B30" s="20" t="s">
        <v>26</v>
      </c>
      <c r="C30" s="119" t="s">
        <v>178</v>
      </c>
      <c r="D30" s="119"/>
      <c r="E30" s="119"/>
      <c r="F30" s="119"/>
      <c r="G30" s="20"/>
      <c r="H30" s="70">
        <v>-46483</v>
      </c>
      <c r="I30" s="70">
        <v>-117398</v>
      </c>
    </row>
    <row r="31" spans="1:9" ht="19.5" customHeight="1">
      <c r="A31" s="52">
        <v>1010300</v>
      </c>
      <c r="B31" s="20" t="s">
        <v>28</v>
      </c>
      <c r="C31" s="119" t="s">
        <v>234</v>
      </c>
      <c r="D31" s="119"/>
      <c r="E31" s="119"/>
      <c r="F31" s="119"/>
      <c r="G31" s="20"/>
      <c r="H31" s="72">
        <v>-148177</v>
      </c>
      <c r="I31" s="72">
        <v>-153947</v>
      </c>
    </row>
    <row r="32" spans="1:9" ht="19.5" customHeight="1">
      <c r="A32" s="52">
        <v>1010400</v>
      </c>
      <c r="B32" s="20" t="s">
        <v>30</v>
      </c>
      <c r="C32" s="119" t="s">
        <v>179</v>
      </c>
      <c r="D32" s="119"/>
      <c r="E32" s="119"/>
      <c r="F32" s="119"/>
      <c r="G32" s="20"/>
      <c r="H32" s="70">
        <v>3683</v>
      </c>
      <c r="I32" s="70">
        <v>-2597</v>
      </c>
    </row>
    <row r="33" spans="1:9" s="18" customFormat="1" ht="38.25" customHeight="1">
      <c r="A33" s="57">
        <v>1020000</v>
      </c>
      <c r="B33" s="16" t="s">
        <v>32</v>
      </c>
      <c r="C33" s="118" t="s">
        <v>624</v>
      </c>
      <c r="D33" s="118"/>
      <c r="E33" s="118"/>
      <c r="F33" s="118"/>
      <c r="G33" s="16"/>
      <c r="H33" s="71">
        <v>37695</v>
      </c>
      <c r="I33" s="71">
        <v>5426</v>
      </c>
    </row>
    <row r="34" spans="1:9" s="18" customFormat="1" ht="19.5" customHeight="1">
      <c r="A34" s="57">
        <v>1030000</v>
      </c>
      <c r="B34" s="16" t="s">
        <v>85</v>
      </c>
      <c r="C34" s="118" t="s">
        <v>182</v>
      </c>
      <c r="D34" s="118"/>
      <c r="E34" s="118"/>
      <c r="F34" s="118"/>
      <c r="G34" s="16"/>
      <c r="H34" s="71">
        <v>21216</v>
      </c>
      <c r="I34" s="71">
        <v>111256</v>
      </c>
    </row>
    <row r="35" spans="1:9" s="18" customFormat="1" ht="18.75" customHeight="1">
      <c r="A35" s="52">
        <v>1040000</v>
      </c>
      <c r="B35" s="16" t="s">
        <v>97</v>
      </c>
      <c r="C35" s="118" t="s">
        <v>475</v>
      </c>
      <c r="D35" s="118"/>
      <c r="E35" s="118"/>
      <c r="F35" s="118"/>
      <c r="G35" s="16"/>
      <c r="H35" s="69">
        <f>H36+H41</f>
        <v>-225916</v>
      </c>
      <c r="I35" s="69">
        <f>I36+I41</f>
        <v>333436</v>
      </c>
    </row>
    <row r="36" spans="1:9" s="18" customFormat="1" ht="19.5" customHeight="1">
      <c r="A36" s="52">
        <v>1040100</v>
      </c>
      <c r="B36" s="20" t="s">
        <v>184</v>
      </c>
      <c r="C36" s="119" t="s">
        <v>476</v>
      </c>
      <c r="D36" s="119"/>
      <c r="E36" s="119"/>
      <c r="F36" s="119"/>
      <c r="G36" s="20"/>
      <c r="H36" s="73">
        <f>H37+H38+H39+H40</f>
        <v>-187899</v>
      </c>
      <c r="I36" s="73">
        <f>I37+I38+I39+I40</f>
        <v>-33017</v>
      </c>
    </row>
    <row r="37" spans="1:9" ht="19.5" customHeight="1">
      <c r="A37" s="52">
        <v>1040101</v>
      </c>
      <c r="B37" s="20" t="s">
        <v>185</v>
      </c>
      <c r="C37" s="119" t="s">
        <v>477</v>
      </c>
      <c r="D37" s="119"/>
      <c r="E37" s="119"/>
      <c r="F37" s="119"/>
      <c r="G37" s="20"/>
      <c r="H37" s="70">
        <v>-206189</v>
      </c>
      <c r="I37" s="70">
        <v>-62540</v>
      </c>
    </row>
    <row r="38" spans="1:9" ht="19.5" customHeight="1">
      <c r="A38" s="52">
        <v>1040102</v>
      </c>
      <c r="B38" s="20" t="s">
        <v>186</v>
      </c>
      <c r="C38" s="119" t="s">
        <v>478</v>
      </c>
      <c r="D38" s="119"/>
      <c r="E38" s="119"/>
      <c r="F38" s="119"/>
      <c r="G38" s="20"/>
      <c r="H38" s="70">
        <v>-11700</v>
      </c>
      <c r="I38" s="70">
        <v>-11700</v>
      </c>
    </row>
    <row r="39" spans="1:9" ht="19.5" customHeight="1">
      <c r="A39" s="52">
        <v>1040103</v>
      </c>
      <c r="B39" s="20" t="s">
        <v>187</v>
      </c>
      <c r="C39" s="119" t="s">
        <v>479</v>
      </c>
      <c r="D39" s="119"/>
      <c r="E39" s="119"/>
      <c r="F39" s="119"/>
      <c r="G39" s="20"/>
      <c r="H39" s="70">
        <v>29990</v>
      </c>
      <c r="I39" s="70">
        <v>41223</v>
      </c>
    </row>
    <row r="40" spans="1:9" ht="19.5" customHeight="1">
      <c r="A40" s="52">
        <v>1040104</v>
      </c>
      <c r="B40" s="20" t="s">
        <v>188</v>
      </c>
      <c r="C40" s="119" t="s">
        <v>467</v>
      </c>
      <c r="D40" s="119"/>
      <c r="E40" s="119"/>
      <c r="F40" s="119"/>
      <c r="G40" s="20"/>
      <c r="H40" s="70"/>
      <c r="I40" s="70"/>
    </row>
    <row r="41" spans="1:9" s="18" customFormat="1" ht="19.5" customHeight="1">
      <c r="A41" s="52">
        <v>1040200</v>
      </c>
      <c r="B41" s="20" t="s">
        <v>189</v>
      </c>
      <c r="C41" s="119" t="s">
        <v>462</v>
      </c>
      <c r="D41" s="119"/>
      <c r="E41" s="119"/>
      <c r="F41" s="119"/>
      <c r="G41" s="20"/>
      <c r="H41" s="73">
        <f>H42+H43</f>
        <v>-38017</v>
      </c>
      <c r="I41" s="73">
        <f>I42+I43</f>
        <v>366453</v>
      </c>
    </row>
    <row r="42" spans="1:9" ht="19.5" customHeight="1">
      <c r="A42" s="52">
        <v>1040201</v>
      </c>
      <c r="B42" s="20" t="s">
        <v>190</v>
      </c>
      <c r="C42" s="119" t="s">
        <v>466</v>
      </c>
      <c r="D42" s="119"/>
      <c r="E42" s="119"/>
      <c r="F42" s="119"/>
      <c r="G42" s="20"/>
      <c r="H42" s="70">
        <v>-38017</v>
      </c>
      <c r="I42" s="70">
        <v>366453</v>
      </c>
    </row>
    <row r="43" spans="1:9" ht="19.5" customHeight="1">
      <c r="A43" s="52">
        <v>1040202</v>
      </c>
      <c r="B43" s="20" t="s">
        <v>191</v>
      </c>
      <c r="C43" s="119" t="s">
        <v>467</v>
      </c>
      <c r="D43" s="119"/>
      <c r="E43" s="119"/>
      <c r="F43" s="119"/>
      <c r="G43" s="20"/>
      <c r="H43" s="72"/>
      <c r="I43" s="72"/>
    </row>
    <row r="44" spans="1:9" s="18" customFormat="1" ht="39.75" customHeight="1">
      <c r="A44" s="52">
        <v>1050000</v>
      </c>
      <c r="B44" s="16" t="s">
        <v>193</v>
      </c>
      <c r="C44" s="118" t="s">
        <v>463</v>
      </c>
      <c r="D44" s="118"/>
      <c r="E44" s="118"/>
      <c r="F44" s="118"/>
      <c r="G44" s="16"/>
      <c r="H44" s="69">
        <f>H45+H46</f>
        <v>0</v>
      </c>
      <c r="I44" s="69">
        <f>I45+I46</f>
        <v>0</v>
      </c>
    </row>
    <row r="45" spans="1:9" ht="19.5" customHeight="1">
      <c r="A45" s="52">
        <v>1050100</v>
      </c>
      <c r="B45" s="20" t="s">
        <v>195</v>
      </c>
      <c r="C45" s="119" t="s">
        <v>466</v>
      </c>
      <c r="D45" s="119"/>
      <c r="E45" s="119"/>
      <c r="F45" s="119"/>
      <c r="G45" s="20"/>
      <c r="H45" s="70"/>
      <c r="I45" s="70"/>
    </row>
    <row r="46" spans="1:9" ht="19.5" customHeight="1">
      <c r="A46" s="52">
        <v>1050200</v>
      </c>
      <c r="B46" s="20" t="s">
        <v>197</v>
      </c>
      <c r="C46" s="119" t="s">
        <v>467</v>
      </c>
      <c r="D46" s="119"/>
      <c r="E46" s="119"/>
      <c r="F46" s="119"/>
      <c r="G46" s="20"/>
      <c r="H46" s="70"/>
      <c r="I46" s="70"/>
    </row>
    <row r="47" spans="1:9" s="18" customFormat="1" ht="39.75" customHeight="1">
      <c r="A47" s="52">
        <v>1060000</v>
      </c>
      <c r="B47" s="16" t="s">
        <v>199</v>
      </c>
      <c r="C47" s="118" t="s">
        <v>464</v>
      </c>
      <c r="D47" s="118"/>
      <c r="E47" s="118"/>
      <c r="F47" s="118"/>
      <c r="G47" s="16"/>
      <c r="H47" s="69">
        <f>H48+H51</f>
        <v>0</v>
      </c>
      <c r="I47" s="69">
        <f>I48+I51</f>
        <v>0</v>
      </c>
    </row>
    <row r="48" spans="1:9" s="18" customFormat="1" ht="19.5" customHeight="1">
      <c r="A48" s="52">
        <v>1060100</v>
      </c>
      <c r="B48" s="20" t="s">
        <v>201</v>
      </c>
      <c r="C48" s="119" t="s">
        <v>465</v>
      </c>
      <c r="D48" s="119"/>
      <c r="E48" s="119"/>
      <c r="F48" s="119"/>
      <c r="G48" s="20"/>
      <c r="H48" s="73">
        <f>H49+H50</f>
        <v>0</v>
      </c>
      <c r="I48" s="73">
        <f>I49+I50</f>
        <v>0</v>
      </c>
    </row>
    <row r="49" spans="1:9" ht="19.5" customHeight="1">
      <c r="A49" s="52">
        <v>1060101</v>
      </c>
      <c r="B49" s="20" t="s">
        <v>203</v>
      </c>
      <c r="C49" s="119" t="s">
        <v>466</v>
      </c>
      <c r="D49" s="119"/>
      <c r="E49" s="119"/>
      <c r="F49" s="119"/>
      <c r="G49" s="20"/>
      <c r="H49" s="70"/>
      <c r="I49" s="70"/>
    </row>
    <row r="50" spans="1:9" ht="19.5" customHeight="1">
      <c r="A50" s="52">
        <v>1060102</v>
      </c>
      <c r="B50" s="20" t="s">
        <v>205</v>
      </c>
      <c r="C50" s="119" t="s">
        <v>467</v>
      </c>
      <c r="D50" s="119"/>
      <c r="E50" s="119"/>
      <c r="F50" s="119"/>
      <c r="G50" s="20"/>
      <c r="H50" s="70"/>
      <c r="I50" s="70"/>
    </row>
    <row r="51" spans="1:9" s="18" customFormat="1" ht="19.5" customHeight="1">
      <c r="A51" s="52">
        <v>1060200</v>
      </c>
      <c r="B51" s="20" t="s">
        <v>207</v>
      </c>
      <c r="C51" s="119" t="s">
        <v>468</v>
      </c>
      <c r="D51" s="119"/>
      <c r="E51" s="119"/>
      <c r="F51" s="119"/>
      <c r="G51" s="20"/>
      <c r="H51" s="73">
        <f>H52+H53</f>
        <v>0</v>
      </c>
      <c r="I51" s="73">
        <f>I52+I53</f>
        <v>0</v>
      </c>
    </row>
    <row r="52" spans="1:9" ht="19.5" customHeight="1">
      <c r="A52" s="52">
        <v>1060201</v>
      </c>
      <c r="B52" s="20" t="s">
        <v>209</v>
      </c>
      <c r="C52" s="119" t="s">
        <v>466</v>
      </c>
      <c r="D52" s="119"/>
      <c r="E52" s="119"/>
      <c r="F52" s="119"/>
      <c r="G52" s="20"/>
      <c r="H52" s="70"/>
      <c r="I52" s="70"/>
    </row>
    <row r="53" spans="1:9" ht="19.5" customHeight="1">
      <c r="A53" s="52">
        <v>1060202</v>
      </c>
      <c r="B53" s="20" t="s">
        <v>211</v>
      </c>
      <c r="C53" s="119" t="s">
        <v>467</v>
      </c>
      <c r="D53" s="119"/>
      <c r="E53" s="119"/>
      <c r="F53" s="119"/>
      <c r="G53" s="20"/>
      <c r="H53" s="70"/>
      <c r="I53" s="70"/>
    </row>
    <row r="54" spans="1:9" s="18" customFormat="1" ht="19.5" customHeight="1">
      <c r="A54" s="52">
        <v>1070000</v>
      </c>
      <c r="B54" s="16" t="s">
        <v>213</v>
      </c>
      <c r="C54" s="118" t="s">
        <v>469</v>
      </c>
      <c r="D54" s="118"/>
      <c r="E54" s="118"/>
      <c r="F54" s="118"/>
      <c r="G54" s="16"/>
      <c r="H54" s="69">
        <f>H55+H56+H57+H58</f>
        <v>-1363774</v>
      </c>
      <c r="I54" s="69">
        <f>I55+I56+I57+I58</f>
        <v>-1599518</v>
      </c>
    </row>
    <row r="55" spans="1:9" ht="19.5" customHeight="1">
      <c r="A55" s="52">
        <v>1070100</v>
      </c>
      <c r="B55" s="20" t="s">
        <v>214</v>
      </c>
      <c r="C55" s="119" t="s">
        <v>470</v>
      </c>
      <c r="D55" s="119"/>
      <c r="E55" s="119"/>
      <c r="F55" s="119"/>
      <c r="G55" s="20"/>
      <c r="H55" s="70">
        <v>-719834</v>
      </c>
      <c r="I55" s="70">
        <v>-968484</v>
      </c>
    </row>
    <row r="56" spans="1:9" ht="19.5" customHeight="1">
      <c r="A56" s="52">
        <v>1070200</v>
      </c>
      <c r="B56" s="20" t="s">
        <v>215</v>
      </c>
      <c r="C56" s="119" t="s">
        <v>471</v>
      </c>
      <c r="D56" s="119"/>
      <c r="E56" s="119"/>
      <c r="F56" s="119"/>
      <c r="G56" s="20"/>
      <c r="H56" s="72"/>
      <c r="I56" s="72"/>
    </row>
    <row r="57" spans="1:9" ht="19.5" customHeight="1">
      <c r="A57" s="52">
        <v>1070300</v>
      </c>
      <c r="B57" s="20" t="s">
        <v>216</v>
      </c>
      <c r="C57" s="119" t="s">
        <v>472</v>
      </c>
      <c r="D57" s="119"/>
      <c r="E57" s="119"/>
      <c r="F57" s="119"/>
      <c r="G57" s="20"/>
      <c r="H57" s="70">
        <v>-643940</v>
      </c>
      <c r="I57" s="70">
        <v>-631034</v>
      </c>
    </row>
    <row r="58" spans="1:9" ht="19.5" customHeight="1">
      <c r="A58" s="52">
        <v>1070400</v>
      </c>
      <c r="B58" s="20" t="s">
        <v>217</v>
      </c>
      <c r="C58" s="119" t="s">
        <v>473</v>
      </c>
      <c r="D58" s="119"/>
      <c r="E58" s="119"/>
      <c r="F58" s="119"/>
      <c r="G58" s="20"/>
      <c r="H58" s="70"/>
      <c r="I58" s="70"/>
    </row>
    <row r="59" spans="1:9" ht="19.5" customHeight="1">
      <c r="A59" s="52">
        <v>1080000</v>
      </c>
      <c r="B59" s="20" t="s">
        <v>219</v>
      </c>
      <c r="C59" s="119" t="s">
        <v>474</v>
      </c>
      <c r="D59" s="119"/>
      <c r="E59" s="119"/>
      <c r="F59" s="119"/>
      <c r="G59" s="20"/>
      <c r="H59" s="70"/>
      <c r="I59" s="70"/>
    </row>
    <row r="60" spans="1:9" s="18" customFormat="1" ht="39.75" customHeight="1">
      <c r="A60" s="52">
        <v>1090000</v>
      </c>
      <c r="B60" s="16" t="s">
        <v>221</v>
      </c>
      <c r="C60" s="118" t="s">
        <v>222</v>
      </c>
      <c r="D60" s="118"/>
      <c r="E60" s="118"/>
      <c r="F60" s="118"/>
      <c r="G60" s="16"/>
      <c r="H60" s="69">
        <f>H28+H33+H34+H35+H44+H47+H54+H59</f>
        <v>170958</v>
      </c>
      <c r="I60" s="69">
        <f>I28+I33+I34+I35+I44+I47+I54+I59</f>
        <v>1137196</v>
      </c>
    </row>
    <row r="61" spans="1:9" s="18" customFormat="1" ht="39.75" customHeight="1">
      <c r="A61" s="57">
        <v>1100000</v>
      </c>
      <c r="B61" s="16" t="s">
        <v>224</v>
      </c>
      <c r="C61" s="118" t="s">
        <v>528</v>
      </c>
      <c r="D61" s="118"/>
      <c r="E61" s="118"/>
      <c r="F61" s="118"/>
      <c r="G61" s="16"/>
      <c r="H61" s="71">
        <v>321092</v>
      </c>
      <c r="I61" s="71">
        <v>321092</v>
      </c>
    </row>
    <row r="62" spans="1:9" s="18" customFormat="1" ht="19.5" customHeight="1">
      <c r="A62" s="52">
        <v>1110000</v>
      </c>
      <c r="B62" s="16" t="s">
        <v>226</v>
      </c>
      <c r="C62" s="118" t="s">
        <v>295</v>
      </c>
      <c r="D62" s="118"/>
      <c r="E62" s="118"/>
      <c r="F62" s="118"/>
      <c r="G62" s="16"/>
      <c r="H62" s="69">
        <f>H60+H61</f>
        <v>492050</v>
      </c>
      <c r="I62" s="69">
        <f>I60+I61</f>
        <v>1458288</v>
      </c>
    </row>
    <row r="63" spans="1:9" ht="19.5" customHeight="1">
      <c r="A63" s="52">
        <v>2000000</v>
      </c>
      <c r="B63" s="31" t="s">
        <v>11</v>
      </c>
      <c r="C63" s="126" t="s">
        <v>228</v>
      </c>
      <c r="D63" s="126"/>
      <c r="E63" s="126"/>
      <c r="F63" s="126"/>
      <c r="G63" s="31"/>
      <c r="H63" s="33"/>
      <c r="I63" s="33"/>
    </row>
    <row r="64" spans="1:9" s="18" customFormat="1" ht="19.5" customHeight="1">
      <c r="A64" s="52">
        <v>2010000</v>
      </c>
      <c r="B64" s="16" t="s">
        <v>35</v>
      </c>
      <c r="C64" s="118" t="s">
        <v>174</v>
      </c>
      <c r="D64" s="118"/>
      <c r="E64" s="118"/>
      <c r="F64" s="118"/>
      <c r="G64" s="16"/>
      <c r="H64" s="69">
        <f>H65+H66+H67+H68</f>
        <v>0</v>
      </c>
      <c r="I64" s="69">
        <f>I65+I66+I67+I68</f>
        <v>0</v>
      </c>
    </row>
    <row r="65" spans="1:9" ht="19.5" customHeight="1">
      <c r="A65" s="52">
        <v>2010100</v>
      </c>
      <c r="B65" s="20" t="s">
        <v>37</v>
      </c>
      <c r="C65" s="119" t="s">
        <v>176</v>
      </c>
      <c r="D65" s="119"/>
      <c r="E65" s="119"/>
      <c r="F65" s="119"/>
      <c r="G65" s="20"/>
      <c r="H65" s="70"/>
      <c r="I65" s="70"/>
    </row>
    <row r="66" spans="1:9" ht="19.5" customHeight="1">
      <c r="A66" s="52">
        <v>2010200</v>
      </c>
      <c r="B66" s="20" t="s">
        <v>39</v>
      </c>
      <c r="C66" s="119" t="s">
        <v>178</v>
      </c>
      <c r="D66" s="119"/>
      <c r="E66" s="119"/>
      <c r="F66" s="119"/>
      <c r="G66" s="20"/>
      <c r="H66" s="70"/>
      <c r="I66" s="70"/>
    </row>
    <row r="67" spans="1:9" ht="19.5" customHeight="1">
      <c r="A67" s="52">
        <v>2010300</v>
      </c>
      <c r="B67" s="20" t="s">
        <v>233</v>
      </c>
      <c r="C67" s="119" t="s">
        <v>234</v>
      </c>
      <c r="D67" s="119"/>
      <c r="E67" s="119"/>
      <c r="F67" s="119"/>
      <c r="G67" s="20"/>
      <c r="H67" s="70"/>
      <c r="I67" s="70"/>
    </row>
    <row r="68" spans="1:9" ht="19.5" customHeight="1">
      <c r="A68" s="52">
        <v>2010400</v>
      </c>
      <c r="B68" s="20" t="s">
        <v>236</v>
      </c>
      <c r="C68" s="119" t="s">
        <v>179</v>
      </c>
      <c r="D68" s="119"/>
      <c r="E68" s="119"/>
      <c r="F68" s="119"/>
      <c r="G68" s="20"/>
      <c r="H68" s="70"/>
      <c r="I68" s="70"/>
    </row>
    <row r="69" spans="1:9" s="18" customFormat="1" ht="19.5" customHeight="1">
      <c r="A69" s="52">
        <v>2020000</v>
      </c>
      <c r="B69" s="16" t="s">
        <v>41</v>
      </c>
      <c r="C69" s="118" t="s">
        <v>238</v>
      </c>
      <c r="D69" s="118"/>
      <c r="E69" s="118"/>
      <c r="F69" s="118"/>
      <c r="G69" s="16"/>
      <c r="H69" s="69">
        <f>H70+H71+H74+H75</f>
        <v>0</v>
      </c>
      <c r="I69" s="69">
        <f>I70+I71+I74+I75</f>
        <v>0</v>
      </c>
    </row>
    <row r="70" spans="1:9" ht="33.75" customHeight="1">
      <c r="A70" s="52">
        <v>2020100</v>
      </c>
      <c r="B70" s="20" t="s">
        <v>43</v>
      </c>
      <c r="C70" s="119" t="s">
        <v>530</v>
      </c>
      <c r="D70" s="119"/>
      <c r="E70" s="119"/>
      <c r="F70" s="119"/>
      <c r="G70" s="20"/>
      <c r="H70" s="70"/>
      <c r="I70" s="70"/>
    </row>
    <row r="71" spans="1:9" s="18" customFormat="1" ht="33.75" customHeight="1">
      <c r="A71" s="52">
        <v>2020600</v>
      </c>
      <c r="B71" s="20" t="s">
        <v>45</v>
      </c>
      <c r="C71" s="119" t="s">
        <v>244</v>
      </c>
      <c r="D71" s="119"/>
      <c r="E71" s="119"/>
      <c r="F71" s="119"/>
      <c r="G71" s="20"/>
      <c r="H71" s="73">
        <f>H72+H73</f>
        <v>0</v>
      </c>
      <c r="I71" s="73">
        <f>I72+I73</f>
        <v>0</v>
      </c>
    </row>
    <row r="72" spans="1:9" ht="19.5" customHeight="1">
      <c r="A72" s="52">
        <v>2020201</v>
      </c>
      <c r="B72" s="20" t="s">
        <v>241</v>
      </c>
      <c r="C72" s="119" t="s">
        <v>242</v>
      </c>
      <c r="D72" s="119"/>
      <c r="E72" s="119"/>
      <c r="F72" s="119"/>
      <c r="G72" s="20"/>
      <c r="H72" s="70"/>
      <c r="I72" s="70"/>
    </row>
    <row r="73" spans="1:9" ht="19.5" customHeight="1">
      <c r="A73" s="52">
        <v>2020602</v>
      </c>
      <c r="B73" s="20" t="s">
        <v>243</v>
      </c>
      <c r="C73" s="119" t="s">
        <v>244</v>
      </c>
      <c r="D73" s="119"/>
      <c r="E73" s="119"/>
      <c r="F73" s="119"/>
      <c r="G73" s="20"/>
      <c r="H73" s="70"/>
      <c r="I73" s="70"/>
    </row>
    <row r="74" spans="1:9" ht="19.5" customHeight="1">
      <c r="A74" s="52">
        <v>2020700</v>
      </c>
      <c r="B74" s="20" t="s">
        <v>246</v>
      </c>
      <c r="C74" s="119" t="s">
        <v>531</v>
      </c>
      <c r="D74" s="119"/>
      <c r="E74" s="119"/>
      <c r="F74" s="119"/>
      <c r="G74" s="20"/>
      <c r="H74" s="70"/>
      <c r="I74" s="70"/>
    </row>
    <row r="75" spans="1:9" ht="19.5" customHeight="1">
      <c r="A75" s="52">
        <v>2020400</v>
      </c>
      <c r="B75" s="20" t="s">
        <v>248</v>
      </c>
      <c r="C75" s="119" t="s">
        <v>249</v>
      </c>
      <c r="D75" s="119"/>
      <c r="E75" s="119"/>
      <c r="F75" s="119"/>
      <c r="G75" s="20"/>
      <c r="H75" s="70"/>
      <c r="I75" s="70"/>
    </row>
    <row r="76" spans="1:9" ht="24.75" customHeight="1">
      <c r="A76" s="52">
        <v>2030000</v>
      </c>
      <c r="B76" s="16" t="s">
        <v>47</v>
      </c>
      <c r="C76" s="127" t="s">
        <v>633</v>
      </c>
      <c r="D76" s="128"/>
      <c r="E76" s="128"/>
      <c r="F76" s="129"/>
      <c r="G76" s="20"/>
      <c r="H76" s="70"/>
      <c r="I76" s="70"/>
    </row>
    <row r="77" spans="1:9" ht="21.75" customHeight="1">
      <c r="A77" s="52" t="s">
        <v>399</v>
      </c>
      <c r="B77" s="58" t="s">
        <v>49</v>
      </c>
      <c r="C77" s="112" t="s">
        <v>625</v>
      </c>
      <c r="D77" s="113"/>
      <c r="E77" s="113"/>
      <c r="F77" s="114"/>
      <c r="G77" s="20"/>
      <c r="H77" s="70"/>
      <c r="I77" s="70"/>
    </row>
    <row r="78" spans="1:9" ht="21.75" customHeight="1">
      <c r="A78" s="52" t="s">
        <v>400</v>
      </c>
      <c r="B78" s="58" t="s">
        <v>50</v>
      </c>
      <c r="C78" s="112" t="s">
        <v>626</v>
      </c>
      <c r="D78" s="113"/>
      <c r="E78" s="113"/>
      <c r="F78" s="114"/>
      <c r="G78" s="20"/>
      <c r="H78" s="70"/>
      <c r="I78" s="70"/>
    </row>
    <row r="79" spans="1:9" s="18" customFormat="1" ht="19.5" customHeight="1">
      <c r="A79" s="52">
        <v>2040000</v>
      </c>
      <c r="B79" s="16" t="s">
        <v>51</v>
      </c>
      <c r="C79" s="118" t="s">
        <v>182</v>
      </c>
      <c r="D79" s="118"/>
      <c r="E79" s="118"/>
      <c r="F79" s="118"/>
      <c r="G79" s="16"/>
      <c r="H79" s="69">
        <f>SUM(H80:H81)</f>
        <v>0</v>
      </c>
      <c r="I79" s="69">
        <f>SUM(I80:I81)</f>
        <v>0</v>
      </c>
    </row>
    <row r="80" spans="1:9" ht="19.5" customHeight="1">
      <c r="A80" s="52">
        <v>2040100</v>
      </c>
      <c r="B80" s="20" t="s">
        <v>53</v>
      </c>
      <c r="C80" s="119" t="s">
        <v>252</v>
      </c>
      <c r="D80" s="119"/>
      <c r="E80" s="119"/>
      <c r="F80" s="119"/>
      <c r="G80" s="20"/>
      <c r="H80" s="70"/>
      <c r="I80" s="70"/>
    </row>
    <row r="81" spans="1:9" ht="19.5" customHeight="1">
      <c r="A81" s="52">
        <v>2040200</v>
      </c>
      <c r="B81" s="20" t="s">
        <v>54</v>
      </c>
      <c r="C81" s="119" t="s">
        <v>253</v>
      </c>
      <c r="D81" s="119"/>
      <c r="E81" s="119"/>
      <c r="F81" s="119"/>
      <c r="G81" s="20"/>
      <c r="H81" s="70"/>
      <c r="I81" s="70"/>
    </row>
    <row r="82" spans="1:9" s="18" customFormat="1" ht="19.5" customHeight="1">
      <c r="A82" s="52">
        <v>2050000</v>
      </c>
      <c r="B82" s="16" t="s">
        <v>255</v>
      </c>
      <c r="C82" s="118" t="s">
        <v>475</v>
      </c>
      <c r="D82" s="118"/>
      <c r="E82" s="118"/>
      <c r="F82" s="118"/>
      <c r="G82" s="16"/>
      <c r="H82" s="69">
        <f>H83+H88</f>
        <v>0</v>
      </c>
      <c r="I82" s="69">
        <f>I83+I88</f>
        <v>0</v>
      </c>
    </row>
    <row r="83" spans="1:9" ht="19.5" customHeight="1">
      <c r="A83" s="52">
        <v>2050100</v>
      </c>
      <c r="B83" s="20" t="s">
        <v>256</v>
      </c>
      <c r="C83" s="119" t="s">
        <v>480</v>
      </c>
      <c r="D83" s="119"/>
      <c r="E83" s="119"/>
      <c r="F83" s="119"/>
      <c r="G83" s="20"/>
      <c r="H83" s="73">
        <f>H84+H85+H86+H87</f>
        <v>0</v>
      </c>
      <c r="I83" s="73">
        <f>I84+I85+I86+I87</f>
        <v>0</v>
      </c>
    </row>
    <row r="84" spans="1:9" ht="19.5" customHeight="1">
      <c r="A84" s="52">
        <v>2050101</v>
      </c>
      <c r="B84" s="20" t="s">
        <v>257</v>
      </c>
      <c r="C84" s="119" t="s">
        <v>477</v>
      </c>
      <c r="D84" s="119"/>
      <c r="E84" s="119"/>
      <c r="F84" s="119"/>
      <c r="G84" s="20"/>
      <c r="H84" s="70"/>
      <c r="I84" s="70"/>
    </row>
    <row r="85" spans="1:9" ht="19.5" customHeight="1">
      <c r="A85" s="52">
        <v>2050102</v>
      </c>
      <c r="B85" s="20" t="s">
        <v>258</v>
      </c>
      <c r="C85" s="119" t="s">
        <v>481</v>
      </c>
      <c r="D85" s="119"/>
      <c r="E85" s="119"/>
      <c r="F85" s="119"/>
      <c r="G85" s="20"/>
      <c r="H85" s="70"/>
      <c r="I85" s="70"/>
    </row>
    <row r="86" spans="1:9" ht="19.5" customHeight="1">
      <c r="A86" s="52">
        <v>2050103</v>
      </c>
      <c r="B86" s="20" t="s">
        <v>259</v>
      </c>
      <c r="C86" s="119" t="s">
        <v>478</v>
      </c>
      <c r="D86" s="119"/>
      <c r="E86" s="119"/>
      <c r="F86" s="119"/>
      <c r="G86" s="20"/>
      <c r="H86" s="70"/>
      <c r="I86" s="70"/>
    </row>
    <row r="87" spans="1:9" ht="19.5" customHeight="1">
      <c r="A87" s="52">
        <v>2050104</v>
      </c>
      <c r="B87" s="20" t="s">
        <v>260</v>
      </c>
      <c r="C87" s="119" t="s">
        <v>467</v>
      </c>
      <c r="D87" s="119"/>
      <c r="E87" s="119"/>
      <c r="F87" s="119"/>
      <c r="G87" s="20"/>
      <c r="H87" s="70"/>
      <c r="I87" s="70"/>
    </row>
    <row r="88" spans="1:9" ht="19.5" customHeight="1">
      <c r="A88" s="52">
        <v>2050200</v>
      </c>
      <c r="B88" s="20" t="s">
        <v>261</v>
      </c>
      <c r="C88" s="119" t="s">
        <v>482</v>
      </c>
      <c r="D88" s="119"/>
      <c r="E88" s="119"/>
      <c r="F88" s="119"/>
      <c r="G88" s="20"/>
      <c r="H88" s="73">
        <f>H89+H90</f>
        <v>0</v>
      </c>
      <c r="I88" s="73">
        <f>I89+I90</f>
        <v>0</v>
      </c>
    </row>
    <row r="89" spans="1:9" ht="19.5" customHeight="1">
      <c r="A89" s="52">
        <v>2050201</v>
      </c>
      <c r="B89" s="20" t="s">
        <v>262</v>
      </c>
      <c r="C89" s="119" t="s">
        <v>466</v>
      </c>
      <c r="D89" s="119"/>
      <c r="E89" s="119"/>
      <c r="F89" s="119"/>
      <c r="G89" s="20"/>
      <c r="H89" s="70"/>
      <c r="I89" s="70"/>
    </row>
    <row r="90" spans="1:9" ht="19.5" customHeight="1">
      <c r="A90" s="52">
        <v>2050202</v>
      </c>
      <c r="B90" s="20" t="s">
        <v>263</v>
      </c>
      <c r="C90" s="119" t="s">
        <v>467</v>
      </c>
      <c r="D90" s="119"/>
      <c r="E90" s="119"/>
      <c r="F90" s="119"/>
      <c r="G90" s="20"/>
      <c r="H90" s="70"/>
      <c r="I90" s="70"/>
    </row>
    <row r="91" spans="1:9" s="18" customFormat="1" ht="39.75" customHeight="1">
      <c r="A91" s="52">
        <v>2060000</v>
      </c>
      <c r="B91" s="16" t="s">
        <v>265</v>
      </c>
      <c r="C91" s="118" t="s">
        <v>463</v>
      </c>
      <c r="D91" s="118"/>
      <c r="E91" s="118"/>
      <c r="F91" s="118"/>
      <c r="G91" s="16"/>
      <c r="H91" s="69">
        <f>H92+H95</f>
        <v>0</v>
      </c>
      <c r="I91" s="69">
        <f>I92+I95</f>
        <v>0</v>
      </c>
    </row>
    <row r="92" spans="1:9" ht="35.25" customHeight="1">
      <c r="A92" s="52">
        <v>2060400</v>
      </c>
      <c r="B92" s="20" t="s">
        <v>266</v>
      </c>
      <c r="C92" s="119" t="s">
        <v>483</v>
      </c>
      <c r="D92" s="119"/>
      <c r="E92" s="119"/>
      <c r="F92" s="119"/>
      <c r="G92" s="20"/>
      <c r="H92" s="73">
        <f>H93+H94</f>
        <v>0</v>
      </c>
      <c r="I92" s="73">
        <f>I93+I94</f>
        <v>0</v>
      </c>
    </row>
    <row r="93" spans="1:9" ht="19.5" customHeight="1">
      <c r="A93" s="52">
        <v>2060401</v>
      </c>
      <c r="B93" s="20" t="s">
        <v>267</v>
      </c>
      <c r="C93" s="119" t="s">
        <v>466</v>
      </c>
      <c r="D93" s="119"/>
      <c r="E93" s="119"/>
      <c r="F93" s="119"/>
      <c r="G93" s="20"/>
      <c r="H93" s="70"/>
      <c r="I93" s="70"/>
    </row>
    <row r="94" spans="1:9" ht="19.5" customHeight="1">
      <c r="A94" s="52">
        <v>2060402</v>
      </c>
      <c r="B94" s="20" t="s">
        <v>268</v>
      </c>
      <c r="C94" s="119" t="s">
        <v>467</v>
      </c>
      <c r="D94" s="119"/>
      <c r="E94" s="119"/>
      <c r="F94" s="119"/>
      <c r="G94" s="20"/>
      <c r="H94" s="70"/>
      <c r="I94" s="70"/>
    </row>
    <row r="95" spans="1:9" ht="19.5" customHeight="1">
      <c r="A95" s="52">
        <v>2060500</v>
      </c>
      <c r="B95" s="20" t="s">
        <v>269</v>
      </c>
      <c r="C95" s="119" t="s">
        <v>484</v>
      </c>
      <c r="D95" s="119"/>
      <c r="E95" s="119"/>
      <c r="F95" s="119"/>
      <c r="G95" s="20"/>
      <c r="H95" s="73">
        <f>H96+H97</f>
        <v>0</v>
      </c>
      <c r="I95" s="73">
        <f>I96+I97</f>
        <v>0</v>
      </c>
    </row>
    <row r="96" spans="1:9" ht="19.5" customHeight="1">
      <c r="A96" s="52">
        <v>2060501</v>
      </c>
      <c r="B96" s="20" t="s">
        <v>270</v>
      </c>
      <c r="C96" s="119" t="s">
        <v>466</v>
      </c>
      <c r="D96" s="119"/>
      <c r="E96" s="119"/>
      <c r="F96" s="119"/>
      <c r="G96" s="20"/>
      <c r="H96" s="70"/>
      <c r="I96" s="70"/>
    </row>
    <row r="97" spans="1:9" ht="19.5" customHeight="1">
      <c r="A97" s="52">
        <v>2060502</v>
      </c>
      <c r="B97" s="20" t="s">
        <v>271</v>
      </c>
      <c r="C97" s="119" t="s">
        <v>467</v>
      </c>
      <c r="D97" s="119"/>
      <c r="E97" s="119"/>
      <c r="F97" s="119"/>
      <c r="G97" s="20"/>
      <c r="H97" s="70"/>
      <c r="I97" s="70"/>
    </row>
    <row r="98" spans="1:9" s="18" customFormat="1" ht="39.75" customHeight="1">
      <c r="A98" s="52">
        <v>2070000</v>
      </c>
      <c r="B98" s="16" t="s">
        <v>272</v>
      </c>
      <c r="C98" s="118" t="s">
        <v>464</v>
      </c>
      <c r="D98" s="118"/>
      <c r="E98" s="118"/>
      <c r="F98" s="118"/>
      <c r="G98" s="16"/>
      <c r="H98" s="69">
        <f>H99+H102</f>
        <v>0</v>
      </c>
      <c r="I98" s="69">
        <f>I99+I102</f>
        <v>0</v>
      </c>
    </row>
    <row r="99" spans="1:9" ht="19.5" customHeight="1">
      <c r="A99" s="52">
        <v>2070100</v>
      </c>
      <c r="B99" s="20" t="s">
        <v>273</v>
      </c>
      <c r="C99" s="119" t="s">
        <v>465</v>
      </c>
      <c r="D99" s="119"/>
      <c r="E99" s="119"/>
      <c r="F99" s="119"/>
      <c r="G99" s="20"/>
      <c r="H99" s="73">
        <f>H100+H101</f>
        <v>0</v>
      </c>
      <c r="I99" s="73">
        <f>I100+I101</f>
        <v>0</v>
      </c>
    </row>
    <row r="100" spans="1:9" ht="19.5" customHeight="1">
      <c r="A100" s="52">
        <v>2070101</v>
      </c>
      <c r="B100" s="20" t="s">
        <v>274</v>
      </c>
      <c r="C100" s="119" t="s">
        <v>466</v>
      </c>
      <c r="D100" s="119"/>
      <c r="E100" s="119"/>
      <c r="F100" s="119"/>
      <c r="G100" s="20"/>
      <c r="H100" s="70"/>
      <c r="I100" s="70"/>
    </row>
    <row r="101" spans="1:9" ht="19.5" customHeight="1">
      <c r="A101" s="52">
        <v>2070102</v>
      </c>
      <c r="B101" s="20" t="s">
        <v>275</v>
      </c>
      <c r="C101" s="119" t="s">
        <v>467</v>
      </c>
      <c r="D101" s="119"/>
      <c r="E101" s="119"/>
      <c r="F101" s="119"/>
      <c r="G101" s="20"/>
      <c r="H101" s="70"/>
      <c r="I101" s="70"/>
    </row>
    <row r="102" spans="1:9" ht="19.5" customHeight="1">
      <c r="A102" s="52">
        <v>2070200</v>
      </c>
      <c r="B102" s="20" t="s">
        <v>276</v>
      </c>
      <c r="C102" s="119" t="s">
        <v>468</v>
      </c>
      <c r="D102" s="119"/>
      <c r="E102" s="119"/>
      <c r="F102" s="119"/>
      <c r="G102" s="20"/>
      <c r="H102" s="73">
        <f>H103+H104</f>
        <v>0</v>
      </c>
      <c r="I102" s="73">
        <f>I103+I104</f>
        <v>0</v>
      </c>
    </row>
    <row r="103" spans="1:9" ht="19.5" customHeight="1">
      <c r="A103" s="52">
        <v>2070201</v>
      </c>
      <c r="B103" s="20" t="s">
        <v>277</v>
      </c>
      <c r="C103" s="119" t="s">
        <v>466</v>
      </c>
      <c r="D103" s="119"/>
      <c r="E103" s="119"/>
      <c r="F103" s="119"/>
      <c r="G103" s="20"/>
      <c r="H103" s="70"/>
      <c r="I103" s="70"/>
    </row>
    <row r="104" spans="1:9" ht="19.5" customHeight="1">
      <c r="A104" s="52">
        <v>2070202</v>
      </c>
      <c r="B104" s="20" t="s">
        <v>278</v>
      </c>
      <c r="C104" s="119" t="s">
        <v>467</v>
      </c>
      <c r="D104" s="119"/>
      <c r="E104" s="119"/>
      <c r="F104" s="119"/>
      <c r="G104" s="20"/>
      <c r="H104" s="70"/>
      <c r="I104" s="70"/>
    </row>
    <row r="105" spans="1:9" s="18" customFormat="1" ht="19.5" customHeight="1">
      <c r="A105" s="52">
        <v>2080000</v>
      </c>
      <c r="B105" s="16" t="s">
        <v>279</v>
      </c>
      <c r="C105" s="118" t="s">
        <v>469</v>
      </c>
      <c r="D105" s="118"/>
      <c r="E105" s="118"/>
      <c r="F105" s="118"/>
      <c r="G105" s="16"/>
      <c r="H105" s="69">
        <f>H106+H107+H108+H109</f>
        <v>0</v>
      </c>
      <c r="I105" s="69">
        <f>I106+I107+I108+I109</f>
        <v>0</v>
      </c>
    </row>
    <row r="106" spans="1:9" ht="19.5" customHeight="1">
      <c r="A106" s="52">
        <v>2080100</v>
      </c>
      <c r="B106" s="20" t="s">
        <v>280</v>
      </c>
      <c r="C106" s="119" t="s">
        <v>470</v>
      </c>
      <c r="D106" s="119"/>
      <c r="E106" s="119"/>
      <c r="F106" s="119"/>
      <c r="G106" s="20"/>
      <c r="H106" s="70"/>
      <c r="I106" s="70"/>
    </row>
    <row r="107" spans="1:9" ht="19.5" customHeight="1">
      <c r="A107" s="52">
        <v>2080200</v>
      </c>
      <c r="B107" s="20" t="s">
        <v>281</v>
      </c>
      <c r="C107" s="119" t="s">
        <v>471</v>
      </c>
      <c r="D107" s="119"/>
      <c r="E107" s="119"/>
      <c r="F107" s="119"/>
      <c r="G107" s="20"/>
      <c r="H107" s="70"/>
      <c r="I107" s="70"/>
    </row>
    <row r="108" spans="1:9" ht="19.5" customHeight="1">
      <c r="A108" s="52">
        <v>2080300</v>
      </c>
      <c r="B108" s="20" t="s">
        <v>282</v>
      </c>
      <c r="C108" s="119" t="s">
        <v>472</v>
      </c>
      <c r="D108" s="119"/>
      <c r="E108" s="119"/>
      <c r="F108" s="119"/>
      <c r="G108" s="20"/>
      <c r="H108" s="70"/>
      <c r="I108" s="70"/>
    </row>
    <row r="109" spans="1:9" ht="19.5" customHeight="1">
      <c r="A109" s="52">
        <v>2080400</v>
      </c>
      <c r="B109" s="20" t="s">
        <v>283</v>
      </c>
      <c r="C109" s="119" t="s">
        <v>473</v>
      </c>
      <c r="D109" s="119"/>
      <c r="E109" s="119"/>
      <c r="F109" s="119"/>
      <c r="G109" s="20"/>
      <c r="H109" s="70"/>
      <c r="I109" s="70"/>
    </row>
    <row r="110" spans="1:9" s="18" customFormat="1" ht="19.5" customHeight="1">
      <c r="A110" s="52">
        <v>2090000</v>
      </c>
      <c r="B110" s="16" t="s">
        <v>284</v>
      </c>
      <c r="C110" s="118" t="s">
        <v>485</v>
      </c>
      <c r="D110" s="118"/>
      <c r="E110" s="118"/>
      <c r="F110" s="118"/>
      <c r="G110" s="16"/>
      <c r="H110" s="69">
        <f>H111+H112+H115</f>
        <v>0</v>
      </c>
      <c r="I110" s="69">
        <f>I111+I112+I115</f>
        <v>0</v>
      </c>
    </row>
    <row r="111" spans="1:9" ht="19.5" customHeight="1">
      <c r="A111" s="52">
        <v>2090100</v>
      </c>
      <c r="B111" s="20" t="s">
        <v>285</v>
      </c>
      <c r="C111" s="119" t="s">
        <v>486</v>
      </c>
      <c r="D111" s="119"/>
      <c r="E111" s="119"/>
      <c r="F111" s="119"/>
      <c r="G111" s="20"/>
      <c r="H111" s="70"/>
      <c r="I111" s="70"/>
    </row>
    <row r="112" spans="1:9" ht="19.5" customHeight="1">
      <c r="A112" s="52">
        <v>2090200</v>
      </c>
      <c r="B112" s="20" t="s">
        <v>286</v>
      </c>
      <c r="C112" s="119" t="s">
        <v>487</v>
      </c>
      <c r="D112" s="119"/>
      <c r="E112" s="119"/>
      <c r="F112" s="119"/>
      <c r="G112" s="20"/>
      <c r="H112" s="73">
        <f>H113+H114</f>
        <v>0</v>
      </c>
      <c r="I112" s="73">
        <f>I113+I114</f>
        <v>0</v>
      </c>
    </row>
    <row r="113" spans="1:9" ht="19.5" customHeight="1">
      <c r="A113" s="52" t="s">
        <v>591</v>
      </c>
      <c r="B113" s="21" t="s">
        <v>532</v>
      </c>
      <c r="C113" s="130" t="s">
        <v>533</v>
      </c>
      <c r="D113" s="131"/>
      <c r="E113" s="131"/>
      <c r="F113" s="132"/>
      <c r="G113" s="20"/>
      <c r="H113" s="70"/>
      <c r="I113" s="70"/>
    </row>
    <row r="114" spans="1:9" ht="19.5" customHeight="1">
      <c r="A114" s="52" t="s">
        <v>592</v>
      </c>
      <c r="B114" s="21" t="s">
        <v>534</v>
      </c>
      <c r="C114" s="130" t="s">
        <v>535</v>
      </c>
      <c r="D114" s="131"/>
      <c r="E114" s="131"/>
      <c r="F114" s="132"/>
      <c r="G114" s="20"/>
      <c r="H114" s="70"/>
      <c r="I114" s="70"/>
    </row>
    <row r="115" spans="1:9" ht="19.5" customHeight="1">
      <c r="A115" s="52">
        <v>2090300</v>
      </c>
      <c r="B115" s="20" t="s">
        <v>287</v>
      </c>
      <c r="C115" s="119" t="s">
        <v>488</v>
      </c>
      <c r="D115" s="119"/>
      <c r="E115" s="119"/>
      <c r="F115" s="119"/>
      <c r="G115" s="20"/>
      <c r="H115" s="70"/>
      <c r="I115" s="70"/>
    </row>
    <row r="116" spans="1:9" s="18" customFormat="1" ht="33.75" customHeight="1">
      <c r="A116" s="57">
        <v>2100000</v>
      </c>
      <c r="B116" s="16" t="s">
        <v>288</v>
      </c>
      <c r="C116" s="133" t="s">
        <v>634</v>
      </c>
      <c r="D116" s="133"/>
      <c r="E116" s="133"/>
      <c r="F116" s="133"/>
      <c r="G116" s="16"/>
      <c r="H116" s="71"/>
      <c r="I116" s="71"/>
    </row>
    <row r="117" spans="1:9" s="18" customFormat="1" ht="19.5" customHeight="1">
      <c r="A117" s="57" t="s">
        <v>642</v>
      </c>
      <c r="B117" s="58" t="s">
        <v>627</v>
      </c>
      <c r="C117" s="112" t="s">
        <v>628</v>
      </c>
      <c r="D117" s="113"/>
      <c r="E117" s="113"/>
      <c r="F117" s="114"/>
      <c r="G117" s="16"/>
      <c r="H117" s="71"/>
      <c r="I117" s="71"/>
    </row>
    <row r="118" spans="1:9" s="18" customFormat="1" ht="19.5" customHeight="1">
      <c r="A118" s="57" t="s">
        <v>643</v>
      </c>
      <c r="B118" s="58" t="s">
        <v>629</v>
      </c>
      <c r="C118" s="112" t="s">
        <v>630</v>
      </c>
      <c r="D118" s="113"/>
      <c r="E118" s="113"/>
      <c r="F118" s="114"/>
      <c r="G118" s="16"/>
      <c r="H118" s="71"/>
      <c r="I118" s="71"/>
    </row>
    <row r="119" spans="1:9" s="18" customFormat="1" ht="19.5" customHeight="1">
      <c r="A119" s="57">
        <v>2110000</v>
      </c>
      <c r="B119" s="16" t="s">
        <v>289</v>
      </c>
      <c r="C119" s="118" t="s">
        <v>474</v>
      </c>
      <c r="D119" s="118"/>
      <c r="E119" s="118"/>
      <c r="F119" s="118"/>
      <c r="G119" s="16"/>
      <c r="H119" s="71"/>
      <c r="I119" s="71"/>
    </row>
    <row r="120" spans="1:9" s="18" customFormat="1" ht="33.75" customHeight="1">
      <c r="A120" s="57">
        <v>2120000</v>
      </c>
      <c r="B120" s="16" t="s">
        <v>290</v>
      </c>
      <c r="C120" s="118" t="s">
        <v>635</v>
      </c>
      <c r="D120" s="118"/>
      <c r="E120" s="118"/>
      <c r="F120" s="118"/>
      <c r="G120" s="16"/>
      <c r="H120" s="71"/>
      <c r="I120" s="71"/>
    </row>
    <row r="121" spans="1:9" s="18" customFormat="1" ht="19.5" customHeight="1">
      <c r="A121" s="52">
        <v>2130000</v>
      </c>
      <c r="B121" s="16" t="s">
        <v>291</v>
      </c>
      <c r="C121" s="118" t="s">
        <v>297</v>
      </c>
      <c r="D121" s="118"/>
      <c r="E121" s="118"/>
      <c r="F121" s="118"/>
      <c r="G121" s="16"/>
      <c r="H121" s="69">
        <f>H64+H69+H76+H79+H82+H91+H98+H105+H110+H116+H119+H120</f>
        <v>0</v>
      </c>
      <c r="I121" s="69">
        <f>I64+I69+I76+I79+I82+I91+I98+I105+I110+I116+I119+I120</f>
        <v>0</v>
      </c>
    </row>
    <row r="122" spans="1:9" s="18" customFormat="1" ht="19.5" customHeight="1">
      <c r="A122" s="57">
        <v>3000000</v>
      </c>
      <c r="B122" s="62" t="s">
        <v>13</v>
      </c>
      <c r="C122" s="134" t="s">
        <v>293</v>
      </c>
      <c r="D122" s="134"/>
      <c r="E122" s="134"/>
      <c r="F122" s="134"/>
      <c r="G122" s="62"/>
      <c r="H122" s="74"/>
      <c r="I122" s="74"/>
    </row>
    <row r="123" spans="1:9" ht="19.5" customHeight="1">
      <c r="A123" s="52">
        <v>3010000</v>
      </c>
      <c r="B123" s="20" t="s">
        <v>56</v>
      </c>
      <c r="C123" s="119" t="s">
        <v>295</v>
      </c>
      <c r="D123" s="119"/>
      <c r="E123" s="119"/>
      <c r="F123" s="119"/>
      <c r="G123" s="20"/>
      <c r="H123" s="73">
        <f>H62</f>
        <v>492050</v>
      </c>
      <c r="I123" s="73">
        <f>I62</f>
        <v>1458288</v>
      </c>
    </row>
    <row r="124" spans="1:9" ht="19.5" customHeight="1">
      <c r="A124" s="52">
        <v>3020000</v>
      </c>
      <c r="B124" s="20" t="s">
        <v>62</v>
      </c>
      <c r="C124" s="119" t="s">
        <v>297</v>
      </c>
      <c r="D124" s="119"/>
      <c r="E124" s="119"/>
      <c r="F124" s="119"/>
      <c r="G124" s="20"/>
      <c r="H124" s="73">
        <f>H121</f>
        <v>0</v>
      </c>
      <c r="I124" s="73">
        <f>I121</f>
        <v>0</v>
      </c>
    </row>
    <row r="125" spans="1:9" s="18" customFormat="1" ht="19.5" customHeight="1">
      <c r="A125" s="52">
        <v>3030000</v>
      </c>
      <c r="B125" s="16" t="s">
        <v>68</v>
      </c>
      <c r="C125" s="118" t="s">
        <v>238</v>
      </c>
      <c r="D125" s="118"/>
      <c r="E125" s="118"/>
      <c r="F125" s="118"/>
      <c r="G125" s="16"/>
      <c r="H125" s="69">
        <f>H126+H127+H130+H131</f>
        <v>156593</v>
      </c>
      <c r="I125" s="69">
        <f>I126+I127+I130+I131</f>
        <v>68184</v>
      </c>
    </row>
    <row r="126" spans="1:9" ht="21.75" customHeight="1">
      <c r="A126" s="52">
        <v>3030100</v>
      </c>
      <c r="B126" s="20" t="s">
        <v>299</v>
      </c>
      <c r="C126" s="119" t="s">
        <v>530</v>
      </c>
      <c r="D126" s="119"/>
      <c r="E126" s="119"/>
      <c r="F126" s="119"/>
      <c r="G126" s="20"/>
      <c r="H126" s="70"/>
      <c r="I126" s="70"/>
    </row>
    <row r="127" spans="1:9" s="18" customFormat="1" ht="22.5" customHeight="1">
      <c r="A127" s="52">
        <v>3030600</v>
      </c>
      <c r="B127" s="16" t="s">
        <v>300</v>
      </c>
      <c r="C127" s="118" t="s">
        <v>244</v>
      </c>
      <c r="D127" s="118"/>
      <c r="E127" s="118"/>
      <c r="F127" s="118"/>
      <c r="G127" s="16"/>
      <c r="H127" s="69">
        <f>H128+H129</f>
        <v>156593</v>
      </c>
      <c r="I127" s="69">
        <f>I128+I129</f>
        <v>68184</v>
      </c>
    </row>
    <row r="128" spans="1:9" ht="19.5" customHeight="1">
      <c r="A128" s="52">
        <v>3030201</v>
      </c>
      <c r="B128" s="20" t="s">
        <v>301</v>
      </c>
      <c r="C128" s="119" t="s">
        <v>242</v>
      </c>
      <c r="D128" s="119"/>
      <c r="E128" s="119"/>
      <c r="F128" s="119"/>
      <c r="G128" s="20"/>
      <c r="H128" s="70">
        <v>51000</v>
      </c>
      <c r="I128" s="70">
        <v>28131</v>
      </c>
    </row>
    <row r="129" spans="1:9" ht="19.5" customHeight="1">
      <c r="A129" s="52">
        <v>3030602</v>
      </c>
      <c r="B129" s="20" t="s">
        <v>302</v>
      </c>
      <c r="C129" s="119" t="s">
        <v>244</v>
      </c>
      <c r="D129" s="119"/>
      <c r="E129" s="119"/>
      <c r="F129" s="119"/>
      <c r="G129" s="20"/>
      <c r="H129" s="70">
        <v>105593</v>
      </c>
      <c r="I129" s="70">
        <v>40053</v>
      </c>
    </row>
    <row r="130" spans="1:9" ht="19.5" customHeight="1">
      <c r="A130" s="52">
        <v>3030700</v>
      </c>
      <c r="B130" s="20" t="s">
        <v>303</v>
      </c>
      <c r="C130" s="119" t="s">
        <v>531</v>
      </c>
      <c r="D130" s="119"/>
      <c r="E130" s="119"/>
      <c r="F130" s="119"/>
      <c r="G130" s="20"/>
      <c r="H130" s="70"/>
      <c r="I130" s="70"/>
    </row>
    <row r="131" spans="1:9" ht="19.5" customHeight="1">
      <c r="A131" s="52">
        <v>3030400</v>
      </c>
      <c r="B131" s="20" t="s">
        <v>304</v>
      </c>
      <c r="C131" s="119" t="s">
        <v>249</v>
      </c>
      <c r="D131" s="119"/>
      <c r="E131" s="119"/>
      <c r="F131" s="119"/>
      <c r="G131" s="20"/>
      <c r="H131" s="70"/>
      <c r="I131" s="70"/>
    </row>
    <row r="132" spans="1:9" ht="33.75" customHeight="1">
      <c r="A132" s="52">
        <v>3040000</v>
      </c>
      <c r="B132" s="16" t="s">
        <v>70</v>
      </c>
      <c r="C132" s="118" t="s">
        <v>631</v>
      </c>
      <c r="D132" s="118"/>
      <c r="E132" s="118"/>
      <c r="F132" s="118"/>
      <c r="G132" s="20"/>
      <c r="H132" s="69">
        <f>-H120</f>
        <v>0</v>
      </c>
      <c r="I132" s="69">
        <f>-I120</f>
        <v>0</v>
      </c>
    </row>
    <row r="133" spans="1:9" s="18" customFormat="1" ht="19.5" customHeight="1">
      <c r="A133" s="52">
        <v>3050000</v>
      </c>
      <c r="B133" s="16" t="s">
        <v>72</v>
      </c>
      <c r="C133" s="118" t="s">
        <v>485</v>
      </c>
      <c r="D133" s="118"/>
      <c r="E133" s="118"/>
      <c r="F133" s="118"/>
      <c r="G133" s="16"/>
      <c r="H133" s="69">
        <f>H134+H135+H138</f>
        <v>-950</v>
      </c>
      <c r="I133" s="69">
        <f>I134+I135+I138</f>
        <v>-48207</v>
      </c>
    </row>
    <row r="134" spans="1:9" ht="19.5" customHeight="1">
      <c r="A134" s="52">
        <v>3050100</v>
      </c>
      <c r="B134" s="20" t="s">
        <v>307</v>
      </c>
      <c r="C134" s="119" t="s">
        <v>486</v>
      </c>
      <c r="D134" s="119"/>
      <c r="E134" s="119"/>
      <c r="F134" s="119"/>
      <c r="G134" s="20"/>
      <c r="H134" s="70">
        <v>-559</v>
      </c>
      <c r="I134" s="70">
        <v>-208</v>
      </c>
    </row>
    <row r="135" spans="1:9" ht="19.5" customHeight="1">
      <c r="A135" s="52">
        <v>3050200</v>
      </c>
      <c r="B135" s="20" t="s">
        <v>308</v>
      </c>
      <c r="C135" s="119" t="s">
        <v>487</v>
      </c>
      <c r="D135" s="119"/>
      <c r="E135" s="119"/>
      <c r="F135" s="119"/>
      <c r="G135" s="20"/>
      <c r="H135" s="73">
        <f>H136+H137</f>
        <v>-391</v>
      </c>
      <c r="I135" s="73">
        <f>I136+I137</f>
        <v>-47999</v>
      </c>
    </row>
    <row r="136" spans="1:9" ht="19.5" customHeight="1">
      <c r="A136" s="52" t="s">
        <v>593</v>
      </c>
      <c r="B136" s="20" t="s">
        <v>536</v>
      </c>
      <c r="C136" s="130" t="s">
        <v>537</v>
      </c>
      <c r="D136" s="131"/>
      <c r="E136" s="131"/>
      <c r="F136" s="132"/>
      <c r="G136" s="20"/>
      <c r="H136" s="70"/>
      <c r="I136" s="70"/>
    </row>
    <row r="137" spans="1:9" ht="19.5" customHeight="1">
      <c r="A137" s="52" t="s">
        <v>594</v>
      </c>
      <c r="B137" s="20" t="s">
        <v>538</v>
      </c>
      <c r="C137" s="130" t="s">
        <v>535</v>
      </c>
      <c r="D137" s="131"/>
      <c r="E137" s="131"/>
      <c r="F137" s="132"/>
      <c r="G137" s="20"/>
      <c r="H137" s="70">
        <v>-391</v>
      </c>
      <c r="I137" s="70">
        <v>-47999</v>
      </c>
    </row>
    <row r="138" spans="1:9" ht="19.5" customHeight="1">
      <c r="A138" s="52">
        <v>3050300</v>
      </c>
      <c r="B138" s="20" t="s">
        <v>309</v>
      </c>
      <c r="C138" s="119" t="s">
        <v>488</v>
      </c>
      <c r="D138" s="119"/>
      <c r="E138" s="119"/>
      <c r="F138" s="119"/>
      <c r="G138" s="20"/>
      <c r="H138" s="70"/>
      <c r="I138" s="70"/>
    </row>
    <row r="139" spans="1:9" s="18" customFormat="1" ht="33" customHeight="1">
      <c r="A139" s="57">
        <v>3060000</v>
      </c>
      <c r="B139" s="16" t="s">
        <v>74</v>
      </c>
      <c r="C139" s="118" t="s">
        <v>632</v>
      </c>
      <c r="D139" s="118"/>
      <c r="E139" s="118"/>
      <c r="F139" s="118"/>
      <c r="G139" s="16"/>
      <c r="H139" s="69">
        <f>-H33</f>
        <v>-37695</v>
      </c>
      <c r="I139" s="69">
        <f>-I33</f>
        <v>-5426</v>
      </c>
    </row>
    <row r="140" spans="1:9" s="18" customFormat="1" ht="19.5" customHeight="1">
      <c r="A140" s="52">
        <v>3070000</v>
      </c>
      <c r="B140" s="16" t="s">
        <v>76</v>
      </c>
      <c r="C140" s="118" t="s">
        <v>312</v>
      </c>
      <c r="D140" s="118"/>
      <c r="E140" s="118"/>
      <c r="F140" s="118"/>
      <c r="G140" s="16"/>
      <c r="H140" s="69">
        <f>H141+H142</f>
        <v>25874</v>
      </c>
      <c r="I140" s="69">
        <f>I141+I142</f>
        <v>8032</v>
      </c>
    </row>
    <row r="141" spans="1:9" ht="19.5" customHeight="1">
      <c r="A141" s="52">
        <v>3070100</v>
      </c>
      <c r="B141" s="20" t="s">
        <v>313</v>
      </c>
      <c r="C141" s="119" t="s">
        <v>314</v>
      </c>
      <c r="D141" s="119"/>
      <c r="E141" s="119"/>
      <c r="F141" s="119"/>
      <c r="G141" s="20"/>
      <c r="H141" s="70">
        <v>25874</v>
      </c>
      <c r="I141" s="70">
        <v>8032</v>
      </c>
    </row>
    <row r="142" spans="1:9" ht="19.5" customHeight="1">
      <c r="A142" s="52">
        <v>3070200</v>
      </c>
      <c r="B142" s="20" t="s">
        <v>315</v>
      </c>
      <c r="C142" s="119" t="s">
        <v>316</v>
      </c>
      <c r="D142" s="119"/>
      <c r="E142" s="119"/>
      <c r="F142" s="119"/>
      <c r="G142" s="20"/>
      <c r="H142" s="70"/>
      <c r="I142" s="70"/>
    </row>
    <row r="143" spans="1:9" s="18" customFormat="1" ht="19.5" customHeight="1">
      <c r="A143" s="52">
        <v>3080000</v>
      </c>
      <c r="B143" s="16" t="s">
        <v>318</v>
      </c>
      <c r="C143" s="118" t="s">
        <v>489</v>
      </c>
      <c r="D143" s="118"/>
      <c r="E143" s="118"/>
      <c r="F143" s="118"/>
      <c r="G143" s="16"/>
      <c r="H143" s="69">
        <f>H144+H145</f>
        <v>-15251</v>
      </c>
      <c r="I143" s="69">
        <f>I144+I145</f>
        <v>-7238</v>
      </c>
    </row>
    <row r="144" spans="1:9" ht="19.5" customHeight="1">
      <c r="A144" s="52">
        <v>3080100</v>
      </c>
      <c r="B144" s="20" t="s">
        <v>319</v>
      </c>
      <c r="C144" s="119" t="s">
        <v>490</v>
      </c>
      <c r="D144" s="119"/>
      <c r="E144" s="119"/>
      <c r="F144" s="119"/>
      <c r="G144" s="20"/>
      <c r="H144" s="70">
        <v>-15251</v>
      </c>
      <c r="I144" s="70">
        <v>-7238</v>
      </c>
    </row>
    <row r="145" spans="1:9" ht="19.5" customHeight="1">
      <c r="A145" s="52">
        <v>3080200</v>
      </c>
      <c r="B145" s="20" t="s">
        <v>320</v>
      </c>
      <c r="C145" s="119" t="s">
        <v>491</v>
      </c>
      <c r="D145" s="119"/>
      <c r="E145" s="119"/>
      <c r="F145" s="119"/>
      <c r="G145" s="20"/>
      <c r="H145" s="70"/>
      <c r="I145" s="70"/>
    </row>
    <row r="146" spans="1:9" s="18" customFormat="1" ht="19.5" customHeight="1">
      <c r="A146" s="52">
        <v>3090000</v>
      </c>
      <c r="B146" s="16" t="s">
        <v>322</v>
      </c>
      <c r="C146" s="118" t="s">
        <v>323</v>
      </c>
      <c r="D146" s="118"/>
      <c r="E146" s="118"/>
      <c r="F146" s="118"/>
      <c r="G146" s="16"/>
      <c r="H146" s="69">
        <f>H123+H124+H125+H132+H133+H139+H140+H143</f>
        <v>620621</v>
      </c>
      <c r="I146" s="69">
        <f>I123+I124+I125+I132+I133+I139+I140+I143</f>
        <v>1473633</v>
      </c>
    </row>
    <row r="147" spans="1:9" ht="19.5" customHeight="1">
      <c r="A147" s="52">
        <v>3100000</v>
      </c>
      <c r="B147" s="20" t="s">
        <v>325</v>
      </c>
      <c r="C147" s="119" t="s">
        <v>326</v>
      </c>
      <c r="D147" s="119"/>
      <c r="E147" s="119"/>
      <c r="F147" s="119"/>
      <c r="G147" s="20"/>
      <c r="H147" s="70"/>
      <c r="I147" s="70"/>
    </row>
    <row r="148" spans="1:9" ht="19.5" customHeight="1">
      <c r="A148" s="52">
        <v>3110000</v>
      </c>
      <c r="B148" s="20" t="s">
        <v>327</v>
      </c>
      <c r="C148" s="119" t="s">
        <v>492</v>
      </c>
      <c r="D148" s="119"/>
      <c r="E148" s="119"/>
      <c r="F148" s="119"/>
      <c r="G148" s="20"/>
      <c r="H148" s="70"/>
      <c r="I148" s="70"/>
    </row>
    <row r="149" spans="1:9" s="18" customFormat="1" ht="19.5" customHeight="1">
      <c r="A149" s="52">
        <v>3120000</v>
      </c>
      <c r="B149" s="16" t="s">
        <v>328</v>
      </c>
      <c r="C149" s="118" t="s">
        <v>329</v>
      </c>
      <c r="D149" s="118"/>
      <c r="E149" s="118"/>
      <c r="F149" s="118"/>
      <c r="G149" s="16"/>
      <c r="H149" s="69">
        <f>H147+H148</f>
        <v>0</v>
      </c>
      <c r="I149" s="69">
        <f>I147+I148</f>
        <v>0</v>
      </c>
    </row>
    <row r="150" spans="1:9" s="18" customFormat="1" ht="39.75" customHeight="1">
      <c r="A150" s="52">
        <v>3130000</v>
      </c>
      <c r="B150" s="16" t="s">
        <v>330</v>
      </c>
      <c r="C150" s="118" t="s">
        <v>331</v>
      </c>
      <c r="D150" s="118"/>
      <c r="E150" s="118"/>
      <c r="F150" s="118"/>
      <c r="G150" s="16"/>
      <c r="H150" s="69">
        <f>SUM(H146,H149)</f>
        <v>620621</v>
      </c>
      <c r="I150" s="69">
        <f>SUM(I146,I149)</f>
        <v>1473633</v>
      </c>
    </row>
    <row r="151" spans="1:9" s="18" customFormat="1" ht="19.5" customHeight="1">
      <c r="A151" s="57">
        <v>3140000</v>
      </c>
      <c r="B151" s="16" t="s">
        <v>332</v>
      </c>
      <c r="C151" s="118" t="s">
        <v>493</v>
      </c>
      <c r="D151" s="118"/>
      <c r="E151" s="118"/>
      <c r="F151" s="118"/>
      <c r="G151" s="16"/>
      <c r="H151" s="71"/>
      <c r="I151" s="71"/>
    </row>
    <row r="152" spans="1:9" s="18" customFormat="1" ht="19.5" customHeight="1">
      <c r="A152" s="52">
        <v>3150000</v>
      </c>
      <c r="B152" s="16" t="s">
        <v>333</v>
      </c>
      <c r="C152" s="118" t="s">
        <v>334</v>
      </c>
      <c r="D152" s="118"/>
      <c r="E152" s="118"/>
      <c r="F152" s="118"/>
      <c r="G152" s="16"/>
      <c r="H152" s="69">
        <f>H150+H151</f>
        <v>620621</v>
      </c>
      <c r="I152" s="69">
        <f>I150+I151</f>
        <v>1473633</v>
      </c>
    </row>
    <row r="153" spans="2:9" ht="15.75">
      <c r="B153" s="22"/>
      <c r="C153" s="23"/>
      <c r="D153" s="23"/>
      <c r="E153" s="23"/>
      <c r="F153" s="23"/>
      <c r="G153" s="22"/>
      <c r="H153" s="25"/>
      <c r="I153" s="24"/>
    </row>
    <row r="155" spans="2:9" ht="15.75">
      <c r="B155" s="116" t="s">
        <v>646</v>
      </c>
      <c r="C155" s="116"/>
      <c r="D155" s="116"/>
      <c r="F155" s="84"/>
      <c r="H155" s="117" t="s">
        <v>649</v>
      </c>
      <c r="I155" s="117"/>
    </row>
    <row r="156" spans="6:9" ht="15.75">
      <c r="F156" s="61"/>
      <c r="H156" s="92"/>
      <c r="I156" s="92"/>
    </row>
    <row r="157" ht="15.75">
      <c r="F157" s="84"/>
    </row>
    <row r="158" spans="2:9" ht="15.75">
      <c r="B158" s="116" t="s">
        <v>647</v>
      </c>
      <c r="C158" s="116"/>
      <c r="D158" s="116"/>
      <c r="F158" s="84"/>
      <c r="H158" s="117" t="s">
        <v>650</v>
      </c>
      <c r="I158" s="117"/>
    </row>
    <row r="159" spans="6:9" ht="15.75">
      <c r="F159" s="61"/>
      <c r="H159" s="92"/>
      <c r="I159" s="92"/>
    </row>
    <row r="160" ht="15.75">
      <c r="F160" s="84"/>
    </row>
    <row r="161" spans="2:9" ht="15.75">
      <c r="B161" s="116" t="s">
        <v>648</v>
      </c>
      <c r="C161" s="116"/>
      <c r="D161" s="116"/>
      <c r="F161" s="84"/>
      <c r="H161" s="117" t="s">
        <v>651</v>
      </c>
      <c r="I161" s="117"/>
    </row>
    <row r="162" spans="6:9" ht="15.75">
      <c r="F162" s="61"/>
      <c r="H162" s="92"/>
      <c r="I162" s="92"/>
    </row>
    <row r="163" ht="15.75">
      <c r="F163" s="84"/>
    </row>
  </sheetData>
  <mergeCells count="144">
    <mergeCell ref="H162:I162"/>
    <mergeCell ref="B158:D158"/>
    <mergeCell ref="H158:I158"/>
    <mergeCell ref="H159:I159"/>
    <mergeCell ref="B161:D161"/>
    <mergeCell ref="H161:I161"/>
    <mergeCell ref="C152:F152"/>
    <mergeCell ref="B155:D155"/>
    <mergeCell ref="H155:I155"/>
    <mergeCell ref="H156:I156"/>
    <mergeCell ref="C148:F148"/>
    <mergeCell ref="C149:F149"/>
    <mergeCell ref="C150:F150"/>
    <mergeCell ref="C151:F151"/>
    <mergeCell ref="C144:F144"/>
    <mergeCell ref="C145:F145"/>
    <mergeCell ref="C146:F146"/>
    <mergeCell ref="C147:F147"/>
    <mergeCell ref="C140:F140"/>
    <mergeCell ref="C141:F141"/>
    <mergeCell ref="C142:F142"/>
    <mergeCell ref="C143:F143"/>
    <mergeCell ref="C134:F134"/>
    <mergeCell ref="C135:F135"/>
    <mergeCell ref="C138:F138"/>
    <mergeCell ref="C139:F139"/>
    <mergeCell ref="C137:F137"/>
    <mergeCell ref="C136:F136"/>
    <mergeCell ref="C130:F130"/>
    <mergeCell ref="C131:F131"/>
    <mergeCell ref="C132:F132"/>
    <mergeCell ref="C133:F133"/>
    <mergeCell ref="C126:F126"/>
    <mergeCell ref="C127:F127"/>
    <mergeCell ref="C128:F128"/>
    <mergeCell ref="C129:F129"/>
    <mergeCell ref="C122:F122"/>
    <mergeCell ref="C123:F123"/>
    <mergeCell ref="C124:F124"/>
    <mergeCell ref="C125:F125"/>
    <mergeCell ref="C116:F116"/>
    <mergeCell ref="C119:F119"/>
    <mergeCell ref="C120:F120"/>
    <mergeCell ref="C121:F121"/>
    <mergeCell ref="C117:F117"/>
    <mergeCell ref="C118:F118"/>
    <mergeCell ref="C112:F112"/>
    <mergeCell ref="C115:F115"/>
    <mergeCell ref="C114:F114"/>
    <mergeCell ref="C113:F113"/>
    <mergeCell ref="C108:F108"/>
    <mergeCell ref="C109:F109"/>
    <mergeCell ref="C110:F110"/>
    <mergeCell ref="C111:F111"/>
    <mergeCell ref="C104:F104"/>
    <mergeCell ref="C105:F105"/>
    <mergeCell ref="C106:F106"/>
    <mergeCell ref="C107:F107"/>
    <mergeCell ref="C100:F100"/>
    <mergeCell ref="C101:F101"/>
    <mergeCell ref="C102:F102"/>
    <mergeCell ref="C103:F103"/>
    <mergeCell ref="C96:F96"/>
    <mergeCell ref="C97:F97"/>
    <mergeCell ref="C98:F98"/>
    <mergeCell ref="C99:F99"/>
    <mergeCell ref="C92:F92"/>
    <mergeCell ref="C93:F93"/>
    <mergeCell ref="C94:F94"/>
    <mergeCell ref="C95:F95"/>
    <mergeCell ref="C88:F88"/>
    <mergeCell ref="C89:F89"/>
    <mergeCell ref="C90:F90"/>
    <mergeCell ref="C91:F91"/>
    <mergeCell ref="C84:F84"/>
    <mergeCell ref="C85:F85"/>
    <mergeCell ref="C86:F86"/>
    <mergeCell ref="C87:F87"/>
    <mergeCell ref="C80:F80"/>
    <mergeCell ref="C81:F81"/>
    <mergeCell ref="C82:F82"/>
    <mergeCell ref="C83:F83"/>
    <mergeCell ref="C74:F74"/>
    <mergeCell ref="C75:F75"/>
    <mergeCell ref="C76:F76"/>
    <mergeCell ref="C79:F79"/>
    <mergeCell ref="C77:F77"/>
    <mergeCell ref="C78:F78"/>
    <mergeCell ref="C70:F70"/>
    <mergeCell ref="C71:F71"/>
    <mergeCell ref="C72:F72"/>
    <mergeCell ref="C73:F73"/>
    <mergeCell ref="C66:F66"/>
    <mergeCell ref="C67:F67"/>
    <mergeCell ref="C68:F68"/>
    <mergeCell ref="C69:F69"/>
    <mergeCell ref="C62:F62"/>
    <mergeCell ref="C63:F63"/>
    <mergeCell ref="C64:F64"/>
    <mergeCell ref="C65:F65"/>
    <mergeCell ref="C58:F58"/>
    <mergeCell ref="C59:F59"/>
    <mergeCell ref="C60:F60"/>
    <mergeCell ref="C61:F61"/>
    <mergeCell ref="C54:F54"/>
    <mergeCell ref="C55:F55"/>
    <mergeCell ref="C56:F56"/>
    <mergeCell ref="C57:F57"/>
    <mergeCell ref="C50:F50"/>
    <mergeCell ref="C51:F51"/>
    <mergeCell ref="C52:F52"/>
    <mergeCell ref="C53:F53"/>
    <mergeCell ref="C46:F46"/>
    <mergeCell ref="C47:F47"/>
    <mergeCell ref="C48:F48"/>
    <mergeCell ref="C49:F49"/>
    <mergeCell ref="C42:F42"/>
    <mergeCell ref="C43:F43"/>
    <mergeCell ref="C44:F44"/>
    <mergeCell ref="C45:F45"/>
    <mergeCell ref="C38:F38"/>
    <mergeCell ref="C39:F3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I23:I26"/>
    <mergeCell ref="B23:B26"/>
    <mergeCell ref="C28:F28"/>
    <mergeCell ref="C29:F29"/>
    <mergeCell ref="C23:F26"/>
    <mergeCell ref="G23:G26"/>
    <mergeCell ref="C27:F27"/>
    <mergeCell ref="H23:H26"/>
    <mergeCell ref="B13:I13"/>
    <mergeCell ref="B14:I14"/>
    <mergeCell ref="B16:I16"/>
    <mergeCell ref="B17:I17"/>
  </mergeCells>
  <printOptions/>
  <pageMargins left="0.7480314960629921" right="0.7480314960629921" top="0.984251968503937" bottom="0.984251968503937" header="0.5118110236220472" footer="0.5118110236220472"/>
  <pageSetup fitToHeight="0" fitToWidth="2" horizontalDpi="600" verticalDpi="600" orientation="portrait" paperSize="9" scale="58" r:id="rId1"/>
  <rowBreaks count="2" manualBreakCount="2">
    <brk id="62" max="255" man="1"/>
    <brk id="1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5"/>
  <sheetViews>
    <sheetView zoomScale="75" zoomScaleNormal="75" workbookViewId="0" topLeftCell="B13">
      <selection activeCell="H96" sqref="H96"/>
    </sheetView>
  </sheetViews>
  <sheetFormatPr defaultColWidth="9.140625" defaultRowHeight="12.75"/>
  <cols>
    <col min="1" max="1" width="0.2890625" style="5" hidden="1" customWidth="1"/>
    <col min="2" max="2" width="9.8515625" style="5" customWidth="1"/>
    <col min="3" max="4" width="16.7109375" style="5" customWidth="1"/>
    <col min="5" max="7" width="21.28125" style="5" customWidth="1"/>
    <col min="8" max="8" width="21.28125" style="6" customWidth="1"/>
    <col min="9" max="9" width="21.28125" style="5" customWidth="1"/>
    <col min="10" max="10" width="16.28125" style="5" customWidth="1"/>
    <col min="11" max="16384" width="9.140625" style="5" customWidth="1"/>
  </cols>
  <sheetData>
    <row r="1" ht="15.75">
      <c r="H1" s="6" t="s">
        <v>335</v>
      </c>
    </row>
    <row r="2" ht="15.75">
      <c r="H2" s="6" t="s">
        <v>336</v>
      </c>
    </row>
    <row r="3" ht="15.75">
      <c r="H3" s="6" t="s">
        <v>421</v>
      </c>
    </row>
    <row r="4" ht="15.75">
      <c r="H4" s="6" t="s">
        <v>422</v>
      </c>
    </row>
    <row r="7" ht="15.75">
      <c r="H7" s="6" t="s">
        <v>2</v>
      </c>
    </row>
    <row r="8" ht="15.75">
      <c r="E8" s="5" t="s">
        <v>525</v>
      </c>
    </row>
    <row r="9" spans="8:9" ht="15.75">
      <c r="H9" s="7"/>
      <c r="I9" s="8"/>
    </row>
    <row r="10" spans="8:9" ht="15.75">
      <c r="H10" s="9"/>
      <c r="I10" s="10" t="s">
        <v>337</v>
      </c>
    </row>
    <row r="11" spans="8:9" ht="15.75">
      <c r="H11" s="11" t="s">
        <v>3</v>
      </c>
      <c r="I11" s="12"/>
    </row>
    <row r="13" spans="2:9" ht="15.75">
      <c r="B13" s="135" t="str">
        <f>IF(ISTEXT(BALANSAS!B13),BALANSAS!B13,"")</f>
        <v>UAB DRAUDIMO KOMPANIJA "LAMANTINAS"</v>
      </c>
      <c r="C13" s="135"/>
      <c r="D13" s="135"/>
      <c r="E13" s="135"/>
      <c r="F13" s="135"/>
      <c r="G13" s="135"/>
      <c r="H13" s="135"/>
      <c r="I13" s="135"/>
    </row>
    <row r="14" spans="2:9" ht="15.75">
      <c r="B14" s="92" t="s">
        <v>4</v>
      </c>
      <c r="C14" s="92"/>
      <c r="D14" s="92"/>
      <c r="E14" s="92"/>
      <c r="F14" s="92"/>
      <c r="G14" s="92"/>
      <c r="H14" s="92"/>
      <c r="I14" s="92"/>
    </row>
    <row r="16" spans="2:9" ht="15.75">
      <c r="B16" s="93" t="str">
        <f>IF(ISTEXT(BALANSAS!B16),BALANSAS!B16,"")</f>
        <v>110062097, Z.Sierakausko 15A,Vilnius</v>
      </c>
      <c r="C16" s="93"/>
      <c r="D16" s="93"/>
      <c r="E16" s="93"/>
      <c r="F16" s="93"/>
      <c r="G16" s="93"/>
      <c r="H16" s="93"/>
      <c r="I16" s="93"/>
    </row>
    <row r="17" spans="2:9" ht="15.75">
      <c r="B17" s="92" t="s">
        <v>5</v>
      </c>
      <c r="C17" s="92"/>
      <c r="D17" s="92"/>
      <c r="E17" s="92"/>
      <c r="F17" s="92"/>
      <c r="G17" s="92"/>
      <c r="H17" s="92"/>
      <c r="I17" s="92"/>
    </row>
    <row r="19" spans="3:9" ht="15.75" customHeight="1">
      <c r="C19" s="50"/>
      <c r="D19" s="50"/>
      <c r="E19" s="50">
        <f>BALANSAS!E19</f>
        <v>0</v>
      </c>
      <c r="F19" s="50" t="s">
        <v>423</v>
      </c>
      <c r="G19" s="50"/>
      <c r="H19" s="50"/>
      <c r="I19" s="50"/>
    </row>
    <row r="21" spans="2:7" ht="15.75">
      <c r="B21" s="5" t="s">
        <v>529</v>
      </c>
      <c r="E21" s="13" t="str">
        <f>IF(ISTEXT(BALANSAS!E22),BALANSAS!E22,"")</f>
        <v>2009m.</v>
      </c>
      <c r="F21" s="8" t="str">
        <f>IF(ISTEXT(BALANSAS!F22),BALANSAS!F22,"")</f>
        <v>kovo</v>
      </c>
      <c r="G21" s="14" t="str">
        <f>IF(ISTEXT(BALANSAS!G22),BALANSAS!G22,"")</f>
        <v> 31 d.</v>
      </c>
    </row>
    <row r="23" spans="2:9" ht="15.75">
      <c r="B23" s="88" t="s">
        <v>585</v>
      </c>
      <c r="C23" s="87" t="s">
        <v>170</v>
      </c>
      <c r="D23" s="104"/>
      <c r="E23" s="104"/>
      <c r="F23" s="104"/>
      <c r="G23" s="105"/>
      <c r="H23" s="94" t="s">
        <v>583</v>
      </c>
      <c r="I23" s="88" t="s">
        <v>584</v>
      </c>
    </row>
    <row r="24" spans="2:9" ht="15.75">
      <c r="B24" s="89"/>
      <c r="C24" s="108"/>
      <c r="D24" s="106"/>
      <c r="E24" s="106"/>
      <c r="F24" s="106"/>
      <c r="G24" s="107"/>
      <c r="H24" s="95"/>
      <c r="I24" s="89"/>
    </row>
    <row r="25" spans="2:9" ht="15.75">
      <c r="B25" s="89"/>
      <c r="C25" s="108"/>
      <c r="D25" s="106"/>
      <c r="E25" s="106"/>
      <c r="F25" s="106"/>
      <c r="G25" s="107"/>
      <c r="H25" s="95"/>
      <c r="I25" s="89"/>
    </row>
    <row r="26" spans="2:9" ht="15.75">
      <c r="B26" s="90"/>
      <c r="C26" s="109"/>
      <c r="D26" s="85"/>
      <c r="E26" s="85"/>
      <c r="F26" s="85"/>
      <c r="G26" s="86"/>
      <c r="H26" s="96"/>
      <c r="I26" s="90"/>
    </row>
    <row r="27" spans="1:10" s="18" customFormat="1" ht="19.5" customHeight="1">
      <c r="A27" s="15" t="s">
        <v>171</v>
      </c>
      <c r="B27" s="16" t="s">
        <v>9</v>
      </c>
      <c r="C27" s="118" t="s">
        <v>424</v>
      </c>
      <c r="D27" s="118"/>
      <c r="E27" s="118"/>
      <c r="F27" s="118"/>
      <c r="G27" s="118"/>
      <c r="H27" s="69">
        <f>H28+H31+H34+H35+H36+H39+H57+H58+H59+H60+H61+H62+H63+H64</f>
        <v>404169</v>
      </c>
      <c r="I27" s="69">
        <f>I28+I31+I34+I35+I36+I39+I57+I58+I59+I60+I61+I62+I63+I64</f>
        <v>733696</v>
      </c>
      <c r="J27" s="17"/>
    </row>
    <row r="28" spans="1:9" s="18" customFormat="1" ht="19.5" customHeight="1">
      <c r="A28" s="15" t="s">
        <v>173</v>
      </c>
      <c r="B28" s="16" t="s">
        <v>22</v>
      </c>
      <c r="C28" s="118" t="s">
        <v>494</v>
      </c>
      <c r="D28" s="118"/>
      <c r="E28" s="118"/>
      <c r="F28" s="118"/>
      <c r="G28" s="118"/>
      <c r="H28" s="69">
        <f>SUM(H29:H30)</f>
        <v>1637719</v>
      </c>
      <c r="I28" s="69">
        <f>SUM(I29:I30)</f>
        <v>2596748</v>
      </c>
    </row>
    <row r="29" spans="1:9" ht="19.5" customHeight="1">
      <c r="A29" s="19" t="s">
        <v>175</v>
      </c>
      <c r="B29" s="20" t="s">
        <v>24</v>
      </c>
      <c r="C29" s="119" t="s">
        <v>495</v>
      </c>
      <c r="D29" s="119"/>
      <c r="E29" s="119"/>
      <c r="F29" s="119"/>
      <c r="G29" s="119"/>
      <c r="H29" s="70">
        <v>1637719</v>
      </c>
      <c r="I29" s="70">
        <v>2596748</v>
      </c>
    </row>
    <row r="30" spans="1:9" ht="19.5" customHeight="1">
      <c r="A30" s="19" t="s">
        <v>177</v>
      </c>
      <c r="B30" s="20" t="s">
        <v>26</v>
      </c>
      <c r="C30" s="119" t="s">
        <v>496</v>
      </c>
      <c r="D30" s="119"/>
      <c r="E30" s="119"/>
      <c r="F30" s="119"/>
      <c r="G30" s="119"/>
      <c r="H30" s="70"/>
      <c r="I30" s="70"/>
    </row>
    <row r="31" spans="1:9" s="18" customFormat="1" ht="19.5" customHeight="1">
      <c r="A31" s="15" t="s">
        <v>180</v>
      </c>
      <c r="B31" s="16" t="s">
        <v>32</v>
      </c>
      <c r="C31" s="118" t="s">
        <v>497</v>
      </c>
      <c r="D31" s="118"/>
      <c r="E31" s="118"/>
      <c r="F31" s="118"/>
      <c r="G31" s="118"/>
      <c r="H31" s="69">
        <f>SUM(H32:H33)</f>
        <v>0</v>
      </c>
      <c r="I31" s="69">
        <f>SUM(I32:I33)</f>
        <v>0</v>
      </c>
    </row>
    <row r="32" spans="1:9" ht="19.5" customHeight="1">
      <c r="A32" s="19" t="s">
        <v>342</v>
      </c>
      <c r="B32" s="20" t="s">
        <v>343</v>
      </c>
      <c r="C32" s="119" t="s">
        <v>498</v>
      </c>
      <c r="D32" s="119"/>
      <c r="E32" s="119"/>
      <c r="F32" s="119"/>
      <c r="G32" s="119"/>
      <c r="H32" s="70"/>
      <c r="I32" s="70"/>
    </row>
    <row r="33" spans="1:9" ht="32.25" customHeight="1">
      <c r="A33" s="19" t="s">
        <v>344</v>
      </c>
      <c r="B33" s="20" t="s">
        <v>345</v>
      </c>
      <c r="C33" s="119" t="s">
        <v>499</v>
      </c>
      <c r="D33" s="119"/>
      <c r="E33" s="119"/>
      <c r="F33" s="119"/>
      <c r="G33" s="119"/>
      <c r="H33" s="70"/>
      <c r="I33" s="70"/>
    </row>
    <row r="34" spans="1:9" ht="35.25" customHeight="1">
      <c r="A34" s="19" t="s">
        <v>181</v>
      </c>
      <c r="B34" s="20" t="s">
        <v>85</v>
      </c>
      <c r="C34" s="119" t="s">
        <v>425</v>
      </c>
      <c r="D34" s="119"/>
      <c r="E34" s="119"/>
      <c r="F34" s="119"/>
      <c r="G34" s="119"/>
      <c r="H34" s="70"/>
      <c r="I34" s="70"/>
    </row>
    <row r="35" spans="1:9" ht="19.5" customHeight="1">
      <c r="A35" s="19" t="s">
        <v>183</v>
      </c>
      <c r="B35" s="20" t="s">
        <v>97</v>
      </c>
      <c r="C35" s="119" t="s">
        <v>500</v>
      </c>
      <c r="D35" s="119"/>
      <c r="E35" s="119"/>
      <c r="F35" s="119"/>
      <c r="G35" s="119"/>
      <c r="H35" s="70"/>
      <c r="I35" s="70"/>
    </row>
    <row r="36" spans="1:9" s="18" customFormat="1" ht="19.5" customHeight="1">
      <c r="A36" s="15" t="s">
        <v>192</v>
      </c>
      <c r="B36" s="16" t="s">
        <v>193</v>
      </c>
      <c r="C36" s="118" t="s">
        <v>178</v>
      </c>
      <c r="D36" s="118"/>
      <c r="E36" s="118"/>
      <c r="F36" s="118"/>
      <c r="G36" s="118"/>
      <c r="H36" s="69">
        <f>H37+H38</f>
        <v>-46483</v>
      </c>
      <c r="I36" s="69">
        <f>I37+I38</f>
        <v>-117398</v>
      </c>
    </row>
    <row r="37" spans="1:9" ht="19.5" customHeight="1">
      <c r="A37" s="19" t="s">
        <v>194</v>
      </c>
      <c r="B37" s="20" t="s">
        <v>195</v>
      </c>
      <c r="C37" s="119" t="s">
        <v>432</v>
      </c>
      <c r="D37" s="119"/>
      <c r="E37" s="119"/>
      <c r="F37" s="119"/>
      <c r="G37" s="119"/>
      <c r="H37" s="70">
        <v>-46483</v>
      </c>
      <c r="I37" s="70">
        <v>-117398</v>
      </c>
    </row>
    <row r="38" spans="1:9" ht="19.5" customHeight="1">
      <c r="A38" s="19" t="s">
        <v>196</v>
      </c>
      <c r="B38" s="20" t="s">
        <v>197</v>
      </c>
      <c r="C38" s="119" t="s">
        <v>433</v>
      </c>
      <c r="D38" s="119"/>
      <c r="E38" s="119"/>
      <c r="F38" s="119"/>
      <c r="G38" s="119"/>
      <c r="H38" s="70"/>
      <c r="I38" s="70"/>
    </row>
    <row r="39" spans="1:9" s="18" customFormat="1" ht="19.5" customHeight="1">
      <c r="A39" s="15" t="s">
        <v>198</v>
      </c>
      <c r="B39" s="16" t="s">
        <v>199</v>
      </c>
      <c r="C39" s="118" t="s">
        <v>426</v>
      </c>
      <c r="D39" s="118"/>
      <c r="E39" s="118"/>
      <c r="F39" s="118"/>
      <c r="G39" s="118"/>
      <c r="H39" s="69">
        <f>H40+H43+H46+H49+H52+H55+H56</f>
        <v>-187899</v>
      </c>
      <c r="I39" s="69">
        <f>I40+I43+I46+I49+I52+I55+I56</f>
        <v>-33017</v>
      </c>
    </row>
    <row r="40" spans="1:9" s="18" customFormat="1" ht="19.5" customHeight="1">
      <c r="A40" s="15" t="s">
        <v>200</v>
      </c>
      <c r="B40" s="20" t="s">
        <v>201</v>
      </c>
      <c r="C40" s="119" t="s">
        <v>434</v>
      </c>
      <c r="D40" s="119"/>
      <c r="E40" s="119"/>
      <c r="F40" s="119"/>
      <c r="G40" s="119"/>
      <c r="H40" s="73">
        <f>H41+H42</f>
        <v>0</v>
      </c>
      <c r="I40" s="73">
        <f>I41+I42</f>
        <v>0</v>
      </c>
    </row>
    <row r="41" spans="1:9" ht="19.5" customHeight="1">
      <c r="A41" s="19" t="s">
        <v>202</v>
      </c>
      <c r="B41" s="20" t="s">
        <v>203</v>
      </c>
      <c r="C41" s="119" t="s">
        <v>435</v>
      </c>
      <c r="D41" s="119"/>
      <c r="E41" s="119"/>
      <c r="F41" s="119"/>
      <c r="G41" s="119"/>
      <c r="H41" s="70"/>
      <c r="I41" s="70"/>
    </row>
    <row r="42" spans="1:9" ht="19.5" customHeight="1">
      <c r="A42" s="19" t="s">
        <v>204</v>
      </c>
      <c r="B42" s="20" t="s">
        <v>205</v>
      </c>
      <c r="C42" s="119" t="s">
        <v>436</v>
      </c>
      <c r="D42" s="119"/>
      <c r="E42" s="119"/>
      <c r="F42" s="119"/>
      <c r="G42" s="119"/>
      <c r="H42" s="70"/>
      <c r="I42" s="70"/>
    </row>
    <row r="43" spans="1:9" s="18" customFormat="1" ht="19.5" customHeight="1">
      <c r="A43" s="15" t="s">
        <v>206</v>
      </c>
      <c r="B43" s="20" t="s">
        <v>207</v>
      </c>
      <c r="C43" s="119" t="s">
        <v>437</v>
      </c>
      <c r="D43" s="119"/>
      <c r="E43" s="119"/>
      <c r="F43" s="119"/>
      <c r="G43" s="119"/>
      <c r="H43" s="73">
        <f>H44+H45</f>
        <v>-206189</v>
      </c>
      <c r="I43" s="73">
        <f>I44+I45</f>
        <v>-62540</v>
      </c>
    </row>
    <row r="44" spans="1:9" ht="19.5" customHeight="1">
      <c r="A44" s="19" t="s">
        <v>208</v>
      </c>
      <c r="B44" s="20" t="s">
        <v>209</v>
      </c>
      <c r="C44" s="119" t="s">
        <v>435</v>
      </c>
      <c r="D44" s="119"/>
      <c r="E44" s="119"/>
      <c r="F44" s="119"/>
      <c r="G44" s="119"/>
      <c r="H44" s="70">
        <v>-206189</v>
      </c>
      <c r="I44" s="70">
        <v>-62540</v>
      </c>
    </row>
    <row r="45" spans="1:9" ht="19.5" customHeight="1">
      <c r="A45" s="19" t="s">
        <v>210</v>
      </c>
      <c r="B45" s="20" t="s">
        <v>211</v>
      </c>
      <c r="C45" s="119" t="s">
        <v>436</v>
      </c>
      <c r="D45" s="119"/>
      <c r="E45" s="119"/>
      <c r="F45" s="119"/>
      <c r="G45" s="119"/>
      <c r="H45" s="70"/>
      <c r="I45" s="70"/>
    </row>
    <row r="46" spans="1:9" s="18" customFormat="1" ht="19.5" customHeight="1">
      <c r="A46" s="15" t="s">
        <v>346</v>
      </c>
      <c r="B46" s="20" t="s">
        <v>347</v>
      </c>
      <c r="C46" s="119" t="s">
        <v>540</v>
      </c>
      <c r="D46" s="119"/>
      <c r="E46" s="119"/>
      <c r="F46" s="119"/>
      <c r="G46" s="119"/>
      <c r="H46" s="73">
        <f>H47+H48</f>
        <v>29990</v>
      </c>
      <c r="I46" s="73">
        <f>I47+I48</f>
        <v>41223</v>
      </c>
    </row>
    <row r="47" spans="1:9" ht="19.5" customHeight="1">
      <c r="A47" s="19" t="s">
        <v>348</v>
      </c>
      <c r="B47" s="20" t="s">
        <v>349</v>
      </c>
      <c r="C47" s="119" t="s">
        <v>541</v>
      </c>
      <c r="D47" s="119"/>
      <c r="E47" s="119"/>
      <c r="F47" s="119"/>
      <c r="G47" s="119"/>
      <c r="H47" s="70">
        <v>29990</v>
      </c>
      <c r="I47" s="70">
        <v>41223</v>
      </c>
    </row>
    <row r="48" spans="1:9" ht="19.5" customHeight="1">
      <c r="A48" s="19" t="s">
        <v>350</v>
      </c>
      <c r="B48" s="20" t="s">
        <v>351</v>
      </c>
      <c r="C48" s="119" t="s">
        <v>542</v>
      </c>
      <c r="D48" s="119"/>
      <c r="E48" s="119"/>
      <c r="F48" s="119"/>
      <c r="G48" s="119"/>
      <c r="H48" s="70"/>
      <c r="I48" s="70"/>
    </row>
    <row r="49" spans="1:9" s="18" customFormat="1" ht="19.5" customHeight="1">
      <c r="A49" s="15" t="s">
        <v>352</v>
      </c>
      <c r="B49" s="20" t="s">
        <v>353</v>
      </c>
      <c r="C49" s="119" t="s">
        <v>438</v>
      </c>
      <c r="D49" s="119"/>
      <c r="E49" s="119"/>
      <c r="F49" s="119"/>
      <c r="G49" s="119"/>
      <c r="H49" s="73">
        <f>H50+H51</f>
        <v>0</v>
      </c>
      <c r="I49" s="73">
        <f>I50+I51</f>
        <v>0</v>
      </c>
    </row>
    <row r="50" spans="1:9" ht="19.5" customHeight="1">
      <c r="A50" s="19" t="s">
        <v>354</v>
      </c>
      <c r="B50" s="20" t="s">
        <v>355</v>
      </c>
      <c r="C50" s="119" t="s">
        <v>435</v>
      </c>
      <c r="D50" s="119"/>
      <c r="E50" s="119"/>
      <c r="F50" s="119"/>
      <c r="G50" s="119"/>
      <c r="H50" s="70"/>
      <c r="I50" s="70"/>
    </row>
    <row r="51" spans="1:9" ht="19.5" customHeight="1">
      <c r="A51" s="19" t="s">
        <v>356</v>
      </c>
      <c r="B51" s="20" t="s">
        <v>357</v>
      </c>
      <c r="C51" s="119" t="s">
        <v>436</v>
      </c>
      <c r="D51" s="119"/>
      <c r="E51" s="119"/>
      <c r="F51" s="119"/>
      <c r="G51" s="119"/>
      <c r="H51" s="70"/>
      <c r="I51" s="70"/>
    </row>
    <row r="52" spans="1:9" s="18" customFormat="1" ht="19.5" customHeight="1">
      <c r="A52" s="15" t="s">
        <v>358</v>
      </c>
      <c r="B52" s="20" t="s">
        <v>359</v>
      </c>
      <c r="C52" s="119" t="s">
        <v>439</v>
      </c>
      <c r="D52" s="119"/>
      <c r="E52" s="119"/>
      <c r="F52" s="119"/>
      <c r="G52" s="119"/>
      <c r="H52" s="73">
        <f>H53+H54</f>
        <v>-11700</v>
      </c>
      <c r="I52" s="73">
        <f>I53+I54</f>
        <v>-11700</v>
      </c>
    </row>
    <row r="53" spans="1:9" ht="19.5" customHeight="1">
      <c r="A53" s="19" t="s">
        <v>360</v>
      </c>
      <c r="B53" s="20" t="s">
        <v>361</v>
      </c>
      <c r="C53" s="119" t="s">
        <v>435</v>
      </c>
      <c r="D53" s="119"/>
      <c r="E53" s="119"/>
      <c r="F53" s="119"/>
      <c r="G53" s="119"/>
      <c r="H53" s="70">
        <v>-11700</v>
      </c>
      <c r="I53" s="70">
        <v>-11700</v>
      </c>
    </row>
    <row r="54" spans="1:9" ht="19.5" customHeight="1">
      <c r="A54" s="19" t="s">
        <v>362</v>
      </c>
      <c r="B54" s="20" t="s">
        <v>363</v>
      </c>
      <c r="C54" s="119" t="s">
        <v>436</v>
      </c>
      <c r="D54" s="119"/>
      <c r="E54" s="119"/>
      <c r="F54" s="119"/>
      <c r="G54" s="119"/>
      <c r="H54" s="70"/>
      <c r="I54" s="70"/>
    </row>
    <row r="55" spans="1:9" ht="19.5" customHeight="1">
      <c r="A55" s="19" t="s">
        <v>364</v>
      </c>
      <c r="B55" s="20" t="s">
        <v>365</v>
      </c>
      <c r="C55" s="119" t="s">
        <v>440</v>
      </c>
      <c r="D55" s="119"/>
      <c r="E55" s="119"/>
      <c r="F55" s="119"/>
      <c r="G55" s="119"/>
      <c r="H55" s="70"/>
      <c r="I55" s="70"/>
    </row>
    <row r="56" spans="1:9" ht="19.5" customHeight="1">
      <c r="A56" s="19" t="s">
        <v>366</v>
      </c>
      <c r="B56" s="20" t="s">
        <v>367</v>
      </c>
      <c r="C56" s="119" t="s">
        <v>441</v>
      </c>
      <c r="D56" s="119"/>
      <c r="E56" s="119"/>
      <c r="F56" s="119"/>
      <c r="G56" s="119"/>
      <c r="H56" s="70"/>
      <c r="I56" s="70"/>
    </row>
    <row r="57" spans="1:9" ht="19.5" customHeight="1">
      <c r="A57" s="19" t="s">
        <v>212</v>
      </c>
      <c r="B57" s="20" t="s">
        <v>213</v>
      </c>
      <c r="C57" s="119" t="s">
        <v>427</v>
      </c>
      <c r="D57" s="119"/>
      <c r="E57" s="119"/>
      <c r="F57" s="119"/>
      <c r="G57" s="119"/>
      <c r="H57" s="70"/>
      <c r="I57" s="70"/>
    </row>
    <row r="58" spans="1:9" ht="19.5" customHeight="1">
      <c r="A58" s="19" t="s">
        <v>218</v>
      </c>
      <c r="B58" s="20" t="s">
        <v>219</v>
      </c>
      <c r="C58" s="119" t="s">
        <v>501</v>
      </c>
      <c r="D58" s="119"/>
      <c r="E58" s="119"/>
      <c r="F58" s="119"/>
      <c r="G58" s="119"/>
      <c r="H58" s="70"/>
      <c r="I58" s="70"/>
    </row>
    <row r="59" spans="1:9" ht="19.5" customHeight="1">
      <c r="A59" s="19" t="s">
        <v>220</v>
      </c>
      <c r="B59" s="20" t="s">
        <v>221</v>
      </c>
      <c r="C59" s="119" t="s">
        <v>428</v>
      </c>
      <c r="D59" s="119"/>
      <c r="E59" s="119"/>
      <c r="F59" s="119"/>
      <c r="G59" s="119"/>
      <c r="H59" s="70"/>
      <c r="I59" s="70"/>
    </row>
    <row r="60" spans="1:9" ht="19.5" customHeight="1">
      <c r="A60" s="19" t="s">
        <v>223</v>
      </c>
      <c r="B60" s="20" t="s">
        <v>224</v>
      </c>
      <c r="C60" s="119" t="s">
        <v>502</v>
      </c>
      <c r="D60" s="119"/>
      <c r="E60" s="119"/>
      <c r="F60" s="119"/>
      <c r="G60" s="119"/>
      <c r="H60" s="75"/>
      <c r="I60" s="75"/>
    </row>
    <row r="61" spans="1:9" ht="19.5" customHeight="1">
      <c r="A61" s="19" t="s">
        <v>225</v>
      </c>
      <c r="B61" s="20" t="s">
        <v>226</v>
      </c>
      <c r="C61" s="119" t="s">
        <v>429</v>
      </c>
      <c r="D61" s="119"/>
      <c r="E61" s="119"/>
      <c r="F61" s="119"/>
      <c r="G61" s="119"/>
      <c r="H61" s="70">
        <v>-1020384</v>
      </c>
      <c r="I61" s="70">
        <v>-1782906</v>
      </c>
    </row>
    <row r="62" spans="1:9" ht="19.5" customHeight="1">
      <c r="A62" s="19" t="s">
        <v>368</v>
      </c>
      <c r="B62" s="20" t="s">
        <v>369</v>
      </c>
      <c r="C62" s="119" t="s">
        <v>430</v>
      </c>
      <c r="D62" s="119"/>
      <c r="E62" s="119"/>
      <c r="F62" s="119"/>
      <c r="G62" s="119"/>
      <c r="H62" s="70"/>
      <c r="I62" s="70">
        <v>-40987</v>
      </c>
    </row>
    <row r="63" spans="1:9" ht="19.5" customHeight="1">
      <c r="A63" s="19" t="s">
        <v>370</v>
      </c>
      <c r="B63" s="20" t="s">
        <v>371</v>
      </c>
      <c r="C63" s="119" t="s">
        <v>503</v>
      </c>
      <c r="D63" s="119"/>
      <c r="E63" s="119"/>
      <c r="F63" s="119"/>
      <c r="G63" s="119"/>
      <c r="H63" s="70">
        <v>21216</v>
      </c>
      <c r="I63" s="70">
        <v>111256</v>
      </c>
    </row>
    <row r="64" spans="1:9" ht="19.5" customHeight="1">
      <c r="A64" s="19" t="s">
        <v>372</v>
      </c>
      <c r="B64" s="20" t="s">
        <v>373</v>
      </c>
      <c r="C64" s="119" t="s">
        <v>431</v>
      </c>
      <c r="D64" s="119"/>
      <c r="E64" s="119"/>
      <c r="F64" s="119"/>
      <c r="G64" s="119"/>
      <c r="H64" s="70"/>
      <c r="I64" s="70"/>
    </row>
    <row r="65" spans="1:9" s="18" customFormat="1" ht="19.5" customHeight="1">
      <c r="A65" s="15" t="s">
        <v>227</v>
      </c>
      <c r="B65" s="16" t="s">
        <v>11</v>
      </c>
      <c r="C65" s="118" t="s">
        <v>374</v>
      </c>
      <c r="D65" s="118"/>
      <c r="E65" s="118"/>
      <c r="F65" s="118"/>
      <c r="G65" s="118"/>
      <c r="H65" s="69">
        <f>H66+H77+H88+H99+H100+H101</f>
        <v>42994</v>
      </c>
      <c r="I65" s="69">
        <f>I66+I77+I88+I99+I100+I101</f>
        <v>-695612</v>
      </c>
    </row>
    <row r="66" spans="1:9" s="18" customFormat="1" ht="19.5" customHeight="1">
      <c r="A66" s="15" t="s">
        <v>229</v>
      </c>
      <c r="B66" s="16" t="s">
        <v>35</v>
      </c>
      <c r="C66" s="118" t="s">
        <v>504</v>
      </c>
      <c r="D66" s="118"/>
      <c r="E66" s="118"/>
      <c r="F66" s="118"/>
      <c r="G66" s="118"/>
      <c r="H66" s="69">
        <f>SUM(H67:H76)</f>
        <v>156593</v>
      </c>
      <c r="I66" s="69">
        <f>SUM(I67:I76)</f>
        <v>68184</v>
      </c>
    </row>
    <row r="67" spans="1:9" ht="19.5" customHeight="1">
      <c r="A67" s="19" t="s">
        <v>230</v>
      </c>
      <c r="B67" s="20" t="s">
        <v>37</v>
      </c>
      <c r="C67" s="119" t="s">
        <v>505</v>
      </c>
      <c r="D67" s="119"/>
      <c r="E67" s="119"/>
      <c r="F67" s="119"/>
      <c r="G67" s="119"/>
      <c r="H67" s="70"/>
      <c r="I67" s="70"/>
    </row>
    <row r="68" spans="1:9" ht="19.5" customHeight="1">
      <c r="A68" s="19" t="s">
        <v>231</v>
      </c>
      <c r="B68" s="20" t="s">
        <v>39</v>
      </c>
      <c r="C68" s="119" t="s">
        <v>57</v>
      </c>
      <c r="D68" s="119"/>
      <c r="E68" s="119"/>
      <c r="F68" s="119"/>
      <c r="G68" s="119"/>
      <c r="H68" s="70"/>
      <c r="I68" s="70"/>
    </row>
    <row r="69" spans="1:9" ht="19.5" customHeight="1">
      <c r="A69" s="19" t="s">
        <v>232</v>
      </c>
      <c r="B69" s="20" t="s">
        <v>233</v>
      </c>
      <c r="C69" s="119" t="s">
        <v>63</v>
      </c>
      <c r="D69" s="119"/>
      <c r="E69" s="119"/>
      <c r="F69" s="119"/>
      <c r="G69" s="119"/>
      <c r="H69" s="70"/>
      <c r="I69" s="70"/>
    </row>
    <row r="70" spans="1:9" ht="19.5" customHeight="1">
      <c r="A70" s="19" t="s">
        <v>235</v>
      </c>
      <c r="B70" s="20" t="s">
        <v>236</v>
      </c>
      <c r="C70" s="119" t="s">
        <v>25</v>
      </c>
      <c r="D70" s="119"/>
      <c r="E70" s="119"/>
      <c r="F70" s="119"/>
      <c r="G70" s="119"/>
      <c r="H70" s="70"/>
      <c r="I70" s="70"/>
    </row>
    <row r="71" spans="1:9" ht="19.5" customHeight="1">
      <c r="A71" s="19" t="s">
        <v>375</v>
      </c>
      <c r="B71" s="20" t="s">
        <v>376</v>
      </c>
      <c r="C71" s="119" t="s">
        <v>27</v>
      </c>
      <c r="D71" s="119"/>
      <c r="E71" s="119"/>
      <c r="F71" s="119"/>
      <c r="G71" s="119"/>
      <c r="H71" s="70">
        <v>156593</v>
      </c>
      <c r="I71" s="70">
        <v>68184</v>
      </c>
    </row>
    <row r="72" spans="1:9" ht="19.5" customHeight="1">
      <c r="A72" s="19" t="s">
        <v>377</v>
      </c>
      <c r="B72" s="20" t="s">
        <v>378</v>
      </c>
      <c r="C72" s="119" t="s">
        <v>71</v>
      </c>
      <c r="D72" s="119"/>
      <c r="E72" s="119"/>
      <c r="F72" s="119"/>
      <c r="G72" s="119"/>
      <c r="H72" s="70"/>
      <c r="I72" s="70"/>
    </row>
    <row r="73" spans="1:9" ht="19.5" customHeight="1">
      <c r="A73" s="19" t="s">
        <v>379</v>
      </c>
      <c r="B73" s="20" t="s">
        <v>380</v>
      </c>
      <c r="C73" s="119" t="s">
        <v>506</v>
      </c>
      <c r="D73" s="119"/>
      <c r="E73" s="119"/>
      <c r="F73" s="119"/>
      <c r="G73" s="119"/>
      <c r="H73" s="70"/>
      <c r="I73" s="70"/>
    </row>
    <row r="74" spans="1:9" ht="19.5" customHeight="1">
      <c r="A74" s="19" t="s">
        <v>381</v>
      </c>
      <c r="B74" s="20" t="s">
        <v>382</v>
      </c>
      <c r="C74" s="119" t="s">
        <v>507</v>
      </c>
      <c r="D74" s="119"/>
      <c r="E74" s="119"/>
      <c r="F74" s="119"/>
      <c r="G74" s="119"/>
      <c r="H74" s="70"/>
      <c r="I74" s="70"/>
    </row>
    <row r="75" spans="1:9" ht="19.5" customHeight="1">
      <c r="A75" s="19" t="s">
        <v>383</v>
      </c>
      <c r="B75" s="20" t="s">
        <v>384</v>
      </c>
      <c r="C75" s="119" t="s">
        <v>508</v>
      </c>
      <c r="D75" s="119"/>
      <c r="E75" s="119"/>
      <c r="F75" s="119"/>
      <c r="G75" s="119"/>
      <c r="H75" s="70"/>
      <c r="I75" s="70"/>
    </row>
    <row r="76" spans="1:9" ht="19.5" customHeight="1">
      <c r="A76" s="19" t="s">
        <v>385</v>
      </c>
      <c r="B76" s="20" t="s">
        <v>386</v>
      </c>
      <c r="C76" s="119" t="s">
        <v>509</v>
      </c>
      <c r="D76" s="119"/>
      <c r="E76" s="119"/>
      <c r="F76" s="119"/>
      <c r="G76" s="119"/>
      <c r="H76" s="70"/>
      <c r="I76" s="70"/>
    </row>
    <row r="77" spans="1:9" s="18" customFormat="1" ht="19.5" customHeight="1">
      <c r="A77" s="15" t="s">
        <v>237</v>
      </c>
      <c r="B77" s="16" t="s">
        <v>41</v>
      </c>
      <c r="C77" s="118" t="s">
        <v>510</v>
      </c>
      <c r="D77" s="118"/>
      <c r="E77" s="118"/>
      <c r="F77" s="118"/>
      <c r="G77" s="118"/>
      <c r="H77" s="69">
        <f>SUM(H78:H87)</f>
        <v>0</v>
      </c>
      <c r="I77" s="69">
        <f>SUM(I78:I87)</f>
        <v>0</v>
      </c>
    </row>
    <row r="78" spans="1:9" ht="19.5" customHeight="1">
      <c r="A78" s="19" t="s">
        <v>239</v>
      </c>
      <c r="B78" s="20" t="s">
        <v>43</v>
      </c>
      <c r="C78" s="119" t="s">
        <v>505</v>
      </c>
      <c r="D78" s="119"/>
      <c r="E78" s="119"/>
      <c r="F78" s="119"/>
      <c r="G78" s="119"/>
      <c r="H78" s="70"/>
      <c r="I78" s="70"/>
    </row>
    <row r="79" spans="1:9" ht="19.5" customHeight="1">
      <c r="A79" s="19" t="s">
        <v>240</v>
      </c>
      <c r="B79" s="20" t="s">
        <v>45</v>
      </c>
      <c r="C79" s="119" t="s">
        <v>511</v>
      </c>
      <c r="D79" s="119"/>
      <c r="E79" s="119"/>
      <c r="F79" s="119"/>
      <c r="G79" s="119"/>
      <c r="H79" s="70"/>
      <c r="I79" s="70"/>
    </row>
    <row r="80" spans="1:9" ht="19.5" customHeight="1">
      <c r="A80" s="19" t="s">
        <v>245</v>
      </c>
      <c r="B80" s="20" t="s">
        <v>246</v>
      </c>
      <c r="C80" s="119" t="s">
        <v>512</v>
      </c>
      <c r="D80" s="119"/>
      <c r="E80" s="119"/>
      <c r="F80" s="119"/>
      <c r="G80" s="119"/>
      <c r="H80" s="70"/>
      <c r="I80" s="70"/>
    </row>
    <row r="81" spans="1:9" ht="19.5" customHeight="1">
      <c r="A81" s="19" t="s">
        <v>247</v>
      </c>
      <c r="B81" s="20" t="s">
        <v>248</v>
      </c>
      <c r="C81" s="119" t="s">
        <v>513</v>
      </c>
      <c r="D81" s="119"/>
      <c r="E81" s="119"/>
      <c r="F81" s="119"/>
      <c r="G81" s="119"/>
      <c r="H81" s="70"/>
      <c r="I81" s="70"/>
    </row>
    <row r="82" spans="1:9" ht="19.5" customHeight="1">
      <c r="A82" s="19" t="s">
        <v>387</v>
      </c>
      <c r="B82" s="20" t="s">
        <v>388</v>
      </c>
      <c r="C82" s="119" t="s">
        <v>514</v>
      </c>
      <c r="D82" s="119"/>
      <c r="E82" s="119"/>
      <c r="F82" s="119"/>
      <c r="G82" s="119"/>
      <c r="H82" s="70"/>
      <c r="I82" s="70"/>
    </row>
    <row r="83" spans="1:9" ht="19.5" customHeight="1">
      <c r="A83" s="19" t="s">
        <v>389</v>
      </c>
      <c r="B83" s="20" t="s">
        <v>390</v>
      </c>
      <c r="C83" s="119" t="s">
        <v>515</v>
      </c>
      <c r="D83" s="119"/>
      <c r="E83" s="119"/>
      <c r="F83" s="119"/>
      <c r="G83" s="119"/>
      <c r="H83" s="70"/>
      <c r="I83" s="70"/>
    </row>
    <row r="84" spans="1:9" ht="19.5" customHeight="1">
      <c r="A84" s="19" t="s">
        <v>391</v>
      </c>
      <c r="B84" s="20" t="s">
        <v>392</v>
      </c>
      <c r="C84" s="119" t="s">
        <v>516</v>
      </c>
      <c r="D84" s="119"/>
      <c r="E84" s="119"/>
      <c r="F84" s="119"/>
      <c r="G84" s="119"/>
      <c r="H84" s="70"/>
      <c r="I84" s="70"/>
    </row>
    <row r="85" spans="1:9" ht="19.5" customHeight="1">
      <c r="A85" s="19" t="s">
        <v>393</v>
      </c>
      <c r="B85" s="20" t="s">
        <v>394</v>
      </c>
      <c r="C85" s="119" t="s">
        <v>517</v>
      </c>
      <c r="D85" s="119"/>
      <c r="E85" s="119"/>
      <c r="F85" s="119"/>
      <c r="G85" s="119"/>
      <c r="H85" s="70"/>
      <c r="I85" s="70"/>
    </row>
    <row r="86" spans="1:9" ht="19.5" customHeight="1">
      <c r="A86" s="19" t="s">
        <v>395</v>
      </c>
      <c r="B86" s="20" t="s">
        <v>396</v>
      </c>
      <c r="C86" s="119" t="s">
        <v>508</v>
      </c>
      <c r="D86" s="119"/>
      <c r="E86" s="119"/>
      <c r="F86" s="119"/>
      <c r="G86" s="119"/>
      <c r="H86" s="70"/>
      <c r="I86" s="70"/>
    </row>
    <row r="87" spans="1:9" ht="19.5" customHeight="1">
      <c r="A87" s="19" t="s">
        <v>397</v>
      </c>
      <c r="B87" s="20" t="s">
        <v>398</v>
      </c>
      <c r="C87" s="119" t="s">
        <v>509</v>
      </c>
      <c r="D87" s="119"/>
      <c r="E87" s="119"/>
      <c r="F87" s="119"/>
      <c r="G87" s="119"/>
      <c r="H87" s="70"/>
      <c r="I87" s="70"/>
    </row>
    <row r="88" spans="1:9" s="18" customFormat="1" ht="19.5" customHeight="1">
      <c r="A88" s="15" t="s">
        <v>250</v>
      </c>
      <c r="B88" s="16" t="s">
        <v>47</v>
      </c>
      <c r="C88" s="118" t="s">
        <v>442</v>
      </c>
      <c r="D88" s="118"/>
      <c r="E88" s="118"/>
      <c r="F88" s="118"/>
      <c r="G88" s="118"/>
      <c r="H88" s="69">
        <f>SUM(H89:H98)</f>
        <v>-112649</v>
      </c>
      <c r="I88" s="69">
        <f>SUM(I89:I98)</f>
        <v>-763796</v>
      </c>
    </row>
    <row r="89" spans="1:9" ht="19.5" customHeight="1">
      <c r="A89" s="19" t="s">
        <v>399</v>
      </c>
      <c r="B89" s="20" t="s">
        <v>49</v>
      </c>
      <c r="C89" s="119" t="s">
        <v>443</v>
      </c>
      <c r="D89" s="119"/>
      <c r="E89" s="119"/>
      <c r="F89" s="119"/>
      <c r="G89" s="119"/>
      <c r="H89" s="70"/>
      <c r="I89" s="70"/>
    </row>
    <row r="90" spans="1:9" ht="19.5" customHeight="1">
      <c r="A90" s="19" t="s">
        <v>400</v>
      </c>
      <c r="B90" s="20" t="s">
        <v>50</v>
      </c>
      <c r="C90" s="119" t="s">
        <v>444</v>
      </c>
      <c r="D90" s="119"/>
      <c r="E90" s="119"/>
      <c r="F90" s="119"/>
      <c r="G90" s="119"/>
      <c r="H90" s="70"/>
      <c r="I90" s="70"/>
    </row>
    <row r="91" spans="1:9" ht="19.5" customHeight="1">
      <c r="A91" s="19" t="s">
        <v>401</v>
      </c>
      <c r="B91" s="20" t="s">
        <v>402</v>
      </c>
      <c r="C91" s="119" t="s">
        <v>445</v>
      </c>
      <c r="D91" s="119"/>
      <c r="E91" s="119"/>
      <c r="F91" s="119"/>
      <c r="G91" s="119"/>
      <c r="H91" s="70">
        <v>-40047</v>
      </c>
      <c r="I91" s="70">
        <v>-26401</v>
      </c>
    </row>
    <row r="92" spans="1:9" ht="19.5" customHeight="1">
      <c r="A92" s="19" t="s">
        <v>403</v>
      </c>
      <c r="B92" s="20" t="s">
        <v>404</v>
      </c>
      <c r="C92" s="119" t="s">
        <v>446</v>
      </c>
      <c r="D92" s="119"/>
      <c r="E92" s="119"/>
      <c r="F92" s="119"/>
      <c r="G92" s="119"/>
      <c r="H92" s="70"/>
      <c r="I92" s="70"/>
    </row>
    <row r="93" spans="1:9" ht="19.5" customHeight="1">
      <c r="A93" s="19" t="s">
        <v>405</v>
      </c>
      <c r="B93" s="20" t="s">
        <v>406</v>
      </c>
      <c r="C93" s="119" t="s">
        <v>447</v>
      </c>
      <c r="D93" s="119"/>
      <c r="E93" s="119"/>
      <c r="F93" s="119"/>
      <c r="G93" s="119"/>
      <c r="H93" s="70"/>
      <c r="I93" s="70"/>
    </row>
    <row r="94" spans="1:9" ht="19.5" customHeight="1">
      <c r="A94" s="19" t="s">
        <v>407</v>
      </c>
      <c r="B94" s="20" t="s">
        <v>408</v>
      </c>
      <c r="C94" s="119" t="s">
        <v>448</v>
      </c>
      <c r="D94" s="119"/>
      <c r="E94" s="119"/>
      <c r="F94" s="119"/>
      <c r="G94" s="119"/>
      <c r="H94" s="70"/>
      <c r="I94" s="70"/>
    </row>
    <row r="95" spans="1:9" ht="19.5" customHeight="1">
      <c r="A95" s="19" t="s">
        <v>409</v>
      </c>
      <c r="B95" s="20" t="s">
        <v>410</v>
      </c>
      <c r="C95" s="119" t="s">
        <v>449</v>
      </c>
      <c r="D95" s="119"/>
      <c r="E95" s="119"/>
      <c r="F95" s="119"/>
      <c r="G95" s="119"/>
      <c r="H95" s="70"/>
      <c r="I95" s="70"/>
    </row>
    <row r="96" spans="1:9" ht="19.5" customHeight="1">
      <c r="A96" s="19" t="s">
        <v>411</v>
      </c>
      <c r="B96" s="20" t="s">
        <v>412</v>
      </c>
      <c r="C96" s="119" t="s">
        <v>450</v>
      </c>
      <c r="D96" s="119"/>
      <c r="E96" s="119"/>
      <c r="F96" s="119"/>
      <c r="G96" s="119"/>
      <c r="H96" s="70"/>
      <c r="I96" s="70"/>
    </row>
    <row r="97" spans="1:9" ht="19.5" customHeight="1">
      <c r="A97" s="19" t="s">
        <v>413</v>
      </c>
      <c r="B97" s="20" t="s">
        <v>414</v>
      </c>
      <c r="C97" s="119" t="s">
        <v>451</v>
      </c>
      <c r="D97" s="119"/>
      <c r="E97" s="119"/>
      <c r="F97" s="119"/>
      <c r="G97" s="119"/>
      <c r="H97" s="70">
        <v>-72602</v>
      </c>
      <c r="I97" s="70">
        <v>-661087</v>
      </c>
    </row>
    <row r="98" spans="1:9" ht="19.5" customHeight="1">
      <c r="A98" s="19" t="s">
        <v>415</v>
      </c>
      <c r="B98" s="20" t="s">
        <v>416</v>
      </c>
      <c r="C98" s="119" t="s">
        <v>452</v>
      </c>
      <c r="D98" s="119"/>
      <c r="E98" s="119"/>
      <c r="F98" s="119"/>
      <c r="G98" s="119"/>
      <c r="H98" s="70"/>
      <c r="I98" s="70">
        <v>-76308</v>
      </c>
    </row>
    <row r="99" spans="1:9" ht="19.5" customHeight="1">
      <c r="A99" s="19" t="s">
        <v>251</v>
      </c>
      <c r="B99" s="20" t="s">
        <v>51</v>
      </c>
      <c r="C99" s="119" t="s">
        <v>453</v>
      </c>
      <c r="D99" s="119"/>
      <c r="E99" s="119"/>
      <c r="F99" s="119"/>
      <c r="G99" s="119"/>
      <c r="H99" s="70">
        <v>-950</v>
      </c>
      <c r="I99" s="70"/>
    </row>
    <row r="100" spans="1:9" ht="19.5" customHeight="1">
      <c r="A100" s="19" t="s">
        <v>254</v>
      </c>
      <c r="B100" s="20" t="s">
        <v>255</v>
      </c>
      <c r="C100" s="119" t="s">
        <v>518</v>
      </c>
      <c r="D100" s="119"/>
      <c r="E100" s="119"/>
      <c r="F100" s="119"/>
      <c r="G100" s="119"/>
      <c r="H100" s="70"/>
      <c r="I100" s="70"/>
    </row>
    <row r="101" spans="1:9" ht="19.5" customHeight="1">
      <c r="A101" s="19" t="s">
        <v>264</v>
      </c>
      <c r="B101" s="20" t="s">
        <v>265</v>
      </c>
      <c r="C101" s="119" t="s">
        <v>454</v>
      </c>
      <c r="D101" s="119"/>
      <c r="E101" s="119"/>
      <c r="F101" s="119"/>
      <c r="G101" s="119"/>
      <c r="H101" s="70"/>
      <c r="I101" s="70"/>
    </row>
    <row r="102" spans="1:9" s="18" customFormat="1" ht="19.5" customHeight="1">
      <c r="A102" s="15" t="s">
        <v>292</v>
      </c>
      <c r="B102" s="16" t="s">
        <v>13</v>
      </c>
      <c r="C102" s="118" t="s">
        <v>417</v>
      </c>
      <c r="D102" s="118"/>
      <c r="E102" s="118"/>
      <c r="F102" s="118"/>
      <c r="G102" s="118"/>
      <c r="H102" s="69">
        <f>H103+H104+H105+H106+H107+H108+H109+H110+H111+H112</f>
        <v>10623</v>
      </c>
      <c r="I102" s="69">
        <f>I103+I104+I105+I106+I107+I108+I109+I110+I111+I112</f>
        <v>794</v>
      </c>
    </row>
    <row r="103" spans="1:9" ht="19.5" customHeight="1">
      <c r="A103" s="19" t="s">
        <v>294</v>
      </c>
      <c r="B103" s="20" t="s">
        <v>56</v>
      </c>
      <c r="C103" s="119" t="s">
        <v>519</v>
      </c>
      <c r="D103" s="119"/>
      <c r="E103" s="119"/>
      <c r="F103" s="119"/>
      <c r="G103" s="119"/>
      <c r="H103" s="70"/>
      <c r="I103" s="70"/>
    </row>
    <row r="104" spans="1:9" ht="19.5" customHeight="1">
      <c r="A104" s="19" t="s">
        <v>296</v>
      </c>
      <c r="B104" s="20" t="s">
        <v>62</v>
      </c>
      <c r="C104" s="119" t="s">
        <v>455</v>
      </c>
      <c r="D104" s="119"/>
      <c r="E104" s="119"/>
      <c r="F104" s="119"/>
      <c r="G104" s="119"/>
      <c r="H104" s="70"/>
      <c r="I104" s="70"/>
    </row>
    <row r="105" spans="1:9" ht="19.5" customHeight="1">
      <c r="A105" s="19" t="s">
        <v>298</v>
      </c>
      <c r="B105" s="20" t="s">
        <v>68</v>
      </c>
      <c r="C105" s="119" t="s">
        <v>520</v>
      </c>
      <c r="D105" s="119"/>
      <c r="E105" s="119"/>
      <c r="F105" s="119"/>
      <c r="G105" s="119"/>
      <c r="H105" s="70"/>
      <c r="I105" s="70"/>
    </row>
    <row r="106" spans="1:9" ht="19.5" customHeight="1">
      <c r="A106" s="19" t="s">
        <v>305</v>
      </c>
      <c r="B106" s="20" t="s">
        <v>70</v>
      </c>
      <c r="C106" s="119" t="s">
        <v>456</v>
      </c>
      <c r="D106" s="119"/>
      <c r="E106" s="119"/>
      <c r="F106" s="119"/>
      <c r="G106" s="119"/>
      <c r="H106" s="70"/>
      <c r="I106" s="70"/>
    </row>
    <row r="107" spans="1:9" ht="19.5" customHeight="1">
      <c r="A107" s="19" t="s">
        <v>306</v>
      </c>
      <c r="B107" s="20" t="s">
        <v>72</v>
      </c>
      <c r="C107" s="119" t="s">
        <v>521</v>
      </c>
      <c r="D107" s="119"/>
      <c r="E107" s="119"/>
      <c r="F107" s="119"/>
      <c r="G107" s="119"/>
      <c r="H107" s="70"/>
      <c r="I107" s="70"/>
    </row>
    <row r="108" spans="1:9" ht="19.5" customHeight="1">
      <c r="A108" s="19" t="s">
        <v>310</v>
      </c>
      <c r="B108" s="20" t="s">
        <v>74</v>
      </c>
      <c r="C108" s="119" t="s">
        <v>457</v>
      </c>
      <c r="D108" s="119"/>
      <c r="E108" s="119"/>
      <c r="F108" s="119"/>
      <c r="G108" s="119"/>
      <c r="H108" s="70"/>
      <c r="I108" s="70"/>
    </row>
    <row r="109" spans="1:9" ht="19.5" customHeight="1">
      <c r="A109" s="19" t="s">
        <v>311</v>
      </c>
      <c r="B109" s="20" t="s">
        <v>76</v>
      </c>
      <c r="C109" s="119" t="s">
        <v>458</v>
      </c>
      <c r="D109" s="119"/>
      <c r="E109" s="119"/>
      <c r="F109" s="119"/>
      <c r="G109" s="119"/>
      <c r="H109" s="70"/>
      <c r="I109" s="70"/>
    </row>
    <row r="110" spans="1:9" ht="19.5" customHeight="1">
      <c r="A110" s="19" t="s">
        <v>317</v>
      </c>
      <c r="B110" s="20" t="s">
        <v>318</v>
      </c>
      <c r="C110" s="119" t="s">
        <v>459</v>
      </c>
      <c r="D110" s="119"/>
      <c r="E110" s="119"/>
      <c r="F110" s="119"/>
      <c r="G110" s="119"/>
      <c r="H110" s="70"/>
      <c r="I110" s="70"/>
    </row>
    <row r="111" spans="1:9" ht="19.5" customHeight="1">
      <c r="A111" s="19" t="s">
        <v>321</v>
      </c>
      <c r="B111" s="20" t="s">
        <v>322</v>
      </c>
      <c r="C111" s="119" t="s">
        <v>522</v>
      </c>
      <c r="D111" s="119"/>
      <c r="E111" s="119"/>
      <c r="F111" s="119"/>
      <c r="G111" s="119"/>
      <c r="H111" s="70">
        <v>25874</v>
      </c>
      <c r="I111" s="70">
        <v>8032</v>
      </c>
    </row>
    <row r="112" spans="1:9" ht="19.5" customHeight="1">
      <c r="A112" s="19" t="s">
        <v>324</v>
      </c>
      <c r="B112" s="20" t="s">
        <v>325</v>
      </c>
      <c r="C112" s="119" t="s">
        <v>460</v>
      </c>
      <c r="D112" s="119"/>
      <c r="E112" s="119"/>
      <c r="F112" s="119"/>
      <c r="G112" s="119"/>
      <c r="H112" s="70">
        <v>-15251</v>
      </c>
      <c r="I112" s="70">
        <v>-7238</v>
      </c>
    </row>
    <row r="113" spans="1:9" s="18" customFormat="1" ht="19.5" customHeight="1">
      <c r="A113" s="15" t="s">
        <v>418</v>
      </c>
      <c r="B113" s="16" t="s">
        <v>15</v>
      </c>
      <c r="C113" s="118" t="s">
        <v>461</v>
      </c>
      <c r="D113" s="118"/>
      <c r="E113" s="118"/>
      <c r="F113" s="118"/>
      <c r="G113" s="118"/>
      <c r="H113" s="69">
        <f>H27+H65+H102</f>
        <v>457786</v>
      </c>
      <c r="I113" s="69">
        <f>I27+I65+I102</f>
        <v>38878</v>
      </c>
    </row>
    <row r="114" spans="1:9" ht="19.5" customHeight="1">
      <c r="A114" s="19" t="s">
        <v>419</v>
      </c>
      <c r="B114" s="20" t="s">
        <v>17</v>
      </c>
      <c r="C114" s="119" t="s">
        <v>523</v>
      </c>
      <c r="D114" s="119"/>
      <c r="E114" s="119"/>
      <c r="F114" s="119"/>
      <c r="G114" s="119"/>
      <c r="H114" s="70">
        <v>1074040</v>
      </c>
      <c r="I114" s="70">
        <v>1320490</v>
      </c>
    </row>
    <row r="115" spans="1:9" s="18" customFormat="1" ht="19.5" customHeight="1">
      <c r="A115" s="15" t="s">
        <v>420</v>
      </c>
      <c r="B115" s="16" t="s">
        <v>124</v>
      </c>
      <c r="C115" s="118" t="s">
        <v>524</v>
      </c>
      <c r="D115" s="118"/>
      <c r="E115" s="118"/>
      <c r="F115" s="118"/>
      <c r="G115" s="118"/>
      <c r="H115" s="69">
        <f>H113+H114</f>
        <v>1531826</v>
      </c>
      <c r="I115" s="69">
        <f>I113+I114</f>
        <v>1359368</v>
      </c>
    </row>
    <row r="116" spans="2:9" ht="15.75">
      <c r="B116" s="22"/>
      <c r="C116" s="23"/>
      <c r="D116" s="23"/>
      <c r="E116" s="23"/>
      <c r="F116" s="23"/>
      <c r="G116" s="24"/>
      <c r="H116" s="25"/>
      <c r="I116" s="24"/>
    </row>
    <row r="118" spans="2:9" ht="15.75">
      <c r="B118" s="116" t="s">
        <v>646</v>
      </c>
      <c r="C118" s="116"/>
      <c r="D118" s="116"/>
      <c r="F118" s="35"/>
      <c r="H118" s="117" t="s">
        <v>649</v>
      </c>
      <c r="I118" s="117"/>
    </row>
    <row r="119" spans="6:9" ht="15.75">
      <c r="F119" s="8"/>
      <c r="H119" s="92"/>
      <c r="I119" s="92"/>
    </row>
    <row r="120" ht="15.75">
      <c r="F120" s="35"/>
    </row>
    <row r="121" spans="2:9" ht="15.75">
      <c r="B121" s="116" t="s">
        <v>647</v>
      </c>
      <c r="C121" s="116"/>
      <c r="D121" s="116"/>
      <c r="F121" s="35"/>
      <c r="H121" s="117" t="s">
        <v>650</v>
      </c>
      <c r="I121" s="117"/>
    </row>
    <row r="122" spans="6:9" ht="15.75">
      <c r="F122" s="8"/>
      <c r="H122" s="92"/>
      <c r="I122" s="92"/>
    </row>
    <row r="123" ht="15.75">
      <c r="F123" s="35"/>
    </row>
    <row r="124" spans="2:9" ht="15.75">
      <c r="B124" s="116" t="s">
        <v>648</v>
      </c>
      <c r="C124" s="116"/>
      <c r="D124" s="116"/>
      <c r="F124" s="35"/>
      <c r="H124" s="117" t="s">
        <v>651</v>
      </c>
      <c r="I124" s="117"/>
    </row>
    <row r="125" spans="6:9" ht="15.75">
      <c r="F125" s="8"/>
      <c r="H125" s="92"/>
      <c r="I125" s="92"/>
    </row>
  </sheetData>
  <mergeCells count="106">
    <mergeCell ref="H125:I125"/>
    <mergeCell ref="B121:D121"/>
    <mergeCell ref="H121:I121"/>
    <mergeCell ref="H122:I122"/>
    <mergeCell ref="B124:D124"/>
    <mergeCell ref="H124:I124"/>
    <mergeCell ref="C115:G115"/>
    <mergeCell ref="B118:D118"/>
    <mergeCell ref="H118:I118"/>
    <mergeCell ref="H119:I119"/>
    <mergeCell ref="C111:G111"/>
    <mergeCell ref="C112:G112"/>
    <mergeCell ref="C113:G113"/>
    <mergeCell ref="C114:G114"/>
    <mergeCell ref="C107:G107"/>
    <mergeCell ref="C108:G108"/>
    <mergeCell ref="C109:G109"/>
    <mergeCell ref="C110:G110"/>
    <mergeCell ref="C103:G103"/>
    <mergeCell ref="C104:G104"/>
    <mergeCell ref="C105:G105"/>
    <mergeCell ref="C106:G106"/>
    <mergeCell ref="C99:G99"/>
    <mergeCell ref="C100:G100"/>
    <mergeCell ref="C101:G101"/>
    <mergeCell ref="C102:G102"/>
    <mergeCell ref="C95:G95"/>
    <mergeCell ref="C96:G96"/>
    <mergeCell ref="C97:G97"/>
    <mergeCell ref="C98:G98"/>
    <mergeCell ref="C91:G91"/>
    <mergeCell ref="C92:G92"/>
    <mergeCell ref="C93:G93"/>
    <mergeCell ref="C94:G94"/>
    <mergeCell ref="C87:G87"/>
    <mergeCell ref="C88:G88"/>
    <mergeCell ref="C89:G89"/>
    <mergeCell ref="C90:G90"/>
    <mergeCell ref="C83:G83"/>
    <mergeCell ref="C84:G84"/>
    <mergeCell ref="C85:G85"/>
    <mergeCell ref="C86:G86"/>
    <mergeCell ref="C79:G79"/>
    <mergeCell ref="C80:G80"/>
    <mergeCell ref="C81:G81"/>
    <mergeCell ref="C82:G82"/>
    <mergeCell ref="C75:G75"/>
    <mergeCell ref="C76:G76"/>
    <mergeCell ref="C77:G77"/>
    <mergeCell ref="C78:G78"/>
    <mergeCell ref="C71:G71"/>
    <mergeCell ref="C72:G72"/>
    <mergeCell ref="C73:G73"/>
    <mergeCell ref="C74:G74"/>
    <mergeCell ref="C67:G67"/>
    <mergeCell ref="C68:G68"/>
    <mergeCell ref="C69:G69"/>
    <mergeCell ref="C70:G70"/>
    <mergeCell ref="C63:G63"/>
    <mergeCell ref="C64:G64"/>
    <mergeCell ref="C65:G65"/>
    <mergeCell ref="C66:G66"/>
    <mergeCell ref="C59:G59"/>
    <mergeCell ref="C60:G60"/>
    <mergeCell ref="C61:G61"/>
    <mergeCell ref="C62:G62"/>
    <mergeCell ref="C55:G55"/>
    <mergeCell ref="C56:G56"/>
    <mergeCell ref="C57:G57"/>
    <mergeCell ref="C58:G58"/>
    <mergeCell ref="C51:G51"/>
    <mergeCell ref="C52:G52"/>
    <mergeCell ref="C53:G53"/>
    <mergeCell ref="C54:G54"/>
    <mergeCell ref="C47:G47"/>
    <mergeCell ref="C48:G48"/>
    <mergeCell ref="C49:G49"/>
    <mergeCell ref="C50:G50"/>
    <mergeCell ref="C43:G43"/>
    <mergeCell ref="C44:G44"/>
    <mergeCell ref="C45:G45"/>
    <mergeCell ref="C46:G46"/>
    <mergeCell ref="C39:G39"/>
    <mergeCell ref="C40:G40"/>
    <mergeCell ref="C41:G41"/>
    <mergeCell ref="C42:G42"/>
    <mergeCell ref="C35:G35"/>
    <mergeCell ref="C36:G36"/>
    <mergeCell ref="C37:G37"/>
    <mergeCell ref="C38:G38"/>
    <mergeCell ref="C31:G31"/>
    <mergeCell ref="C32:G32"/>
    <mergeCell ref="C33:G33"/>
    <mergeCell ref="C34:G34"/>
    <mergeCell ref="I23:I26"/>
    <mergeCell ref="B23:B26"/>
    <mergeCell ref="C29:G29"/>
    <mergeCell ref="C30:G30"/>
    <mergeCell ref="C23:G26"/>
    <mergeCell ref="C27:G27"/>
    <mergeCell ref="C28:G28"/>
    <mergeCell ref="H23:H26"/>
    <mergeCell ref="B13:I13"/>
    <mergeCell ref="B14:I14"/>
    <mergeCell ref="B16:I16"/>
    <mergeCell ref="B17:I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  <rowBreaks count="1" manualBreakCount="1"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zoomScale="60" zoomScaleNormal="60" workbookViewId="0" topLeftCell="B1">
      <selection activeCell="H46" sqref="H46"/>
    </sheetView>
  </sheetViews>
  <sheetFormatPr defaultColWidth="9.140625" defaultRowHeight="12.75"/>
  <cols>
    <col min="1" max="1" width="9.28125" style="5" hidden="1" customWidth="1"/>
    <col min="2" max="2" width="67.7109375" style="5" bestFit="1" customWidth="1"/>
    <col min="3" max="3" width="20.140625" style="5" bestFit="1" customWidth="1"/>
    <col min="4" max="4" width="14.28125" style="5" bestFit="1" customWidth="1"/>
    <col min="5" max="5" width="17.28125" style="5" customWidth="1"/>
    <col min="6" max="6" width="26.421875" style="5" bestFit="1" customWidth="1"/>
    <col min="7" max="7" width="16.140625" style="6" bestFit="1" customWidth="1"/>
    <col min="8" max="8" width="18.421875" style="5" customWidth="1"/>
    <col min="9" max="9" width="22.28125" style="5" bestFit="1" customWidth="1"/>
    <col min="10" max="10" width="15.421875" style="5" customWidth="1"/>
    <col min="11" max="11" width="19.140625" style="5" customWidth="1"/>
    <col min="12" max="12" width="27.00390625" style="5" customWidth="1"/>
    <col min="13" max="13" width="21.28125" style="5" customWidth="1"/>
    <col min="14" max="16384" width="9.140625" style="36" customWidth="1"/>
  </cols>
  <sheetData>
    <row r="1" s="5" customFormat="1" ht="15.75">
      <c r="K1" s="6" t="s">
        <v>335</v>
      </c>
    </row>
    <row r="2" s="5" customFormat="1" ht="15.75">
      <c r="K2" s="6" t="s">
        <v>336</v>
      </c>
    </row>
    <row r="3" s="5" customFormat="1" ht="15.75">
      <c r="K3" s="6" t="s">
        <v>590</v>
      </c>
    </row>
    <row r="4" s="5" customFormat="1" ht="15.75">
      <c r="K4" s="6" t="s">
        <v>595</v>
      </c>
    </row>
    <row r="5" s="5" customFormat="1" ht="15.75">
      <c r="K5" s="6"/>
    </row>
    <row r="6" s="5" customFormat="1" ht="15.75">
      <c r="K6" s="6"/>
    </row>
    <row r="7" spans="7:11" ht="15.75">
      <c r="G7" s="5"/>
      <c r="H7" s="34"/>
      <c r="I7" s="35"/>
      <c r="K7" s="6" t="s">
        <v>2</v>
      </c>
    </row>
    <row r="8" spans="7:11" ht="15.75">
      <c r="G8" s="5"/>
      <c r="H8" s="34"/>
      <c r="I8" s="35"/>
      <c r="K8" s="6"/>
    </row>
    <row r="9" spans="5:12" ht="15.75">
      <c r="E9" s="5" t="s">
        <v>525</v>
      </c>
      <c r="G9" s="5"/>
      <c r="H9" s="34"/>
      <c r="I9" s="35"/>
      <c r="K9" s="7"/>
      <c r="L9" s="8"/>
    </row>
    <row r="10" spans="7:12" ht="15.75">
      <c r="G10" s="5"/>
      <c r="H10" s="7"/>
      <c r="I10" s="8"/>
      <c r="K10" s="9"/>
      <c r="L10" s="10" t="s">
        <v>337</v>
      </c>
    </row>
    <row r="11" spans="7:12" ht="15.75">
      <c r="G11" s="5"/>
      <c r="H11" s="7"/>
      <c r="I11" s="14"/>
      <c r="K11" s="11" t="s">
        <v>3</v>
      </c>
      <c r="L11" s="12"/>
    </row>
    <row r="12" spans="7:9" ht="15.75">
      <c r="G12" s="5"/>
      <c r="H12" s="7"/>
      <c r="I12" s="8"/>
    </row>
    <row r="13" spans="7:8" ht="15.75">
      <c r="G13" s="5"/>
      <c r="H13" s="6"/>
    </row>
    <row r="14" spans="2:13" ht="15.75">
      <c r="B14" s="135" t="str">
        <f>IF(ISTEXT(BALANSAS!B13),BALANSAS!B13,"")</f>
        <v>UAB DRAUDIMO KOMPANIJA "LAMANTINAS"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</row>
    <row r="15" spans="2:13" ht="15.75">
      <c r="B15" s="142" t="s">
        <v>4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</row>
    <row r="16" spans="7:8" ht="15.75">
      <c r="G16" s="5"/>
      <c r="H16" s="6"/>
    </row>
    <row r="17" spans="2:13" ht="15.75">
      <c r="B17" s="93" t="str">
        <f>IF(ISTEXT(BALANSAS!B16),BALANSAS!B16,"")</f>
        <v>110062097, Z.Sierakausko 15A,Vilnius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</row>
    <row r="18" spans="2:13" ht="15.75">
      <c r="B18" s="142" t="s">
        <v>5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</row>
    <row r="19" spans="7:8" ht="15.75">
      <c r="G19" s="5"/>
      <c r="H19" s="6"/>
    </row>
    <row r="20" spans="3:13" ht="15.75" customHeight="1">
      <c r="C20" s="51"/>
      <c r="D20" s="51"/>
      <c r="E20" s="51">
        <f>BALANSAS!E19</f>
        <v>0</v>
      </c>
      <c r="F20" s="50" t="s">
        <v>544</v>
      </c>
      <c r="G20" s="51"/>
      <c r="H20" s="51"/>
      <c r="I20" s="51"/>
      <c r="J20" s="51"/>
      <c r="K20" s="51"/>
      <c r="L20" s="51"/>
      <c r="M20" s="51"/>
    </row>
    <row r="21" spans="7:8" ht="15.75">
      <c r="G21" s="5"/>
      <c r="H21" s="6"/>
    </row>
    <row r="22" spans="2:8" ht="15.75">
      <c r="B22" s="5" t="s">
        <v>529</v>
      </c>
      <c r="E22" s="13" t="str">
        <f>IF(ISTEXT(BALANSAS!E22),BALANSAS!E22,"")</f>
        <v>2009m.</v>
      </c>
      <c r="F22" s="8" t="str">
        <f>IF(ISTEXT(BALANSAS!F22),BALANSAS!F22,"")</f>
        <v>kovo</v>
      </c>
      <c r="G22" s="14" t="str">
        <f>IF(ISTEXT(BALANSAS!G22),BALANSAS!G22,"")</f>
        <v> 31 d.</v>
      </c>
      <c r="H22" s="6"/>
    </row>
    <row r="24" spans="1:13" s="38" customFormat="1" ht="33" customHeight="1">
      <c r="A24" s="37"/>
      <c r="B24" s="140"/>
      <c r="C24" s="97" t="s">
        <v>545</v>
      </c>
      <c r="D24" s="97" t="s">
        <v>546</v>
      </c>
      <c r="E24" s="97" t="s">
        <v>115</v>
      </c>
      <c r="F24" s="138" t="s">
        <v>547</v>
      </c>
      <c r="G24" s="139"/>
      <c r="H24" s="138" t="s">
        <v>548</v>
      </c>
      <c r="I24" s="139"/>
      <c r="J24" s="138" t="s">
        <v>123</v>
      </c>
      <c r="K24" s="139"/>
      <c r="L24" s="136" t="s">
        <v>586</v>
      </c>
      <c r="M24" s="136" t="s">
        <v>549</v>
      </c>
    </row>
    <row r="25" spans="1:13" s="38" customFormat="1" ht="15.75">
      <c r="A25" s="37"/>
      <c r="B25" s="141"/>
      <c r="C25" s="99"/>
      <c r="D25" s="99"/>
      <c r="E25" s="99"/>
      <c r="F25" s="46" t="s">
        <v>550</v>
      </c>
      <c r="G25" s="47" t="s">
        <v>551</v>
      </c>
      <c r="H25" s="47" t="s">
        <v>552</v>
      </c>
      <c r="I25" s="46" t="s">
        <v>553</v>
      </c>
      <c r="J25" s="47"/>
      <c r="K25" s="48"/>
      <c r="L25" s="137"/>
      <c r="M25" s="137"/>
    </row>
    <row r="26" spans="1:13" s="38" customFormat="1" ht="12.75">
      <c r="A26" s="37"/>
      <c r="B26" s="1"/>
      <c r="C26" s="2">
        <v>1</v>
      </c>
      <c r="D26" s="2">
        <v>2</v>
      </c>
      <c r="E26" s="2">
        <v>3</v>
      </c>
      <c r="F26" s="2">
        <v>4</v>
      </c>
      <c r="G26" s="2">
        <v>5</v>
      </c>
      <c r="H26" s="2">
        <v>6</v>
      </c>
      <c r="I26" s="2">
        <v>7</v>
      </c>
      <c r="J26" s="2">
        <v>8</v>
      </c>
      <c r="K26" s="2">
        <v>9</v>
      </c>
      <c r="L26" s="2">
        <v>10</v>
      </c>
      <c r="M26" s="2">
        <v>11</v>
      </c>
    </row>
    <row r="27" spans="1:13" s="41" customFormat="1" ht="15.75">
      <c r="A27" s="39"/>
      <c r="B27" s="40" t="s">
        <v>660</v>
      </c>
      <c r="C27" s="76">
        <v>11500000</v>
      </c>
      <c r="D27" s="76"/>
      <c r="E27" s="76"/>
      <c r="F27" s="76">
        <v>7097</v>
      </c>
      <c r="G27" s="77"/>
      <c r="H27" s="77">
        <v>421835</v>
      </c>
      <c r="I27" s="78"/>
      <c r="J27" s="79"/>
      <c r="K27" s="80"/>
      <c r="L27" s="81">
        <v>2423630</v>
      </c>
      <c r="M27" s="3">
        <f>SUM(C27:L27)</f>
        <v>14352562</v>
      </c>
    </row>
    <row r="28" spans="1:13" s="41" customFormat="1" ht="20.25" customHeight="1">
      <c r="A28" s="39"/>
      <c r="B28" s="42" t="s">
        <v>554</v>
      </c>
      <c r="C28" s="82"/>
      <c r="D28" s="82"/>
      <c r="E28" s="82"/>
      <c r="F28" s="82"/>
      <c r="G28" s="79"/>
      <c r="H28" s="79"/>
      <c r="I28" s="83"/>
      <c r="J28" s="79"/>
      <c r="K28" s="83"/>
      <c r="L28" s="79"/>
      <c r="M28" s="3">
        <f>SUM(C28:L28)</f>
        <v>0</v>
      </c>
    </row>
    <row r="29" spans="1:13" s="41" customFormat="1" ht="20.25" customHeight="1">
      <c r="A29" s="39"/>
      <c r="B29" s="43" t="s">
        <v>555</v>
      </c>
      <c r="C29" s="76"/>
      <c r="D29" s="76"/>
      <c r="E29" s="76"/>
      <c r="F29" s="76"/>
      <c r="G29" s="77"/>
      <c r="H29" s="77"/>
      <c r="I29" s="78"/>
      <c r="J29" s="77"/>
      <c r="K29" s="78"/>
      <c r="L29" s="77"/>
      <c r="M29" s="3">
        <f aca="true" t="shared" si="0" ref="M29:M58">SUM(C29:L29)</f>
        <v>0</v>
      </c>
    </row>
    <row r="30" spans="1:13" s="41" customFormat="1" ht="20.25" customHeight="1">
      <c r="A30" s="39"/>
      <c r="B30" s="42" t="s">
        <v>582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3">
        <f t="shared" si="0"/>
        <v>0</v>
      </c>
    </row>
    <row r="31" spans="1:13" s="41" customFormat="1" ht="15.75">
      <c r="A31" s="39"/>
      <c r="B31" s="44" t="s">
        <v>661</v>
      </c>
      <c r="C31" s="4">
        <f>SUM(C27:C30)</f>
        <v>11500000</v>
      </c>
      <c r="D31" s="4">
        <f>SUM(D27:D30)</f>
        <v>0</v>
      </c>
      <c r="E31" s="4">
        <f>SUM(E27:E30)</f>
        <v>0</v>
      </c>
      <c r="F31" s="4">
        <f aca="true" t="shared" si="1" ref="F31:K31">SUM(F27:F30)</f>
        <v>7097</v>
      </c>
      <c r="G31" s="4">
        <f t="shared" si="1"/>
        <v>0</v>
      </c>
      <c r="H31" s="4">
        <f t="shared" si="1"/>
        <v>421835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>SUM(L27:L30)</f>
        <v>2423630</v>
      </c>
      <c r="M31" s="3">
        <f>SUM(C31:L31)</f>
        <v>14352562</v>
      </c>
    </row>
    <row r="32" spans="1:13" s="41" customFormat="1" ht="20.25" customHeight="1">
      <c r="A32" s="39"/>
      <c r="B32" s="42" t="s">
        <v>556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3">
        <f t="shared" si="0"/>
        <v>0</v>
      </c>
    </row>
    <row r="33" spans="1:13" s="41" customFormat="1" ht="20.25" customHeight="1">
      <c r="A33" s="39"/>
      <c r="B33" s="43" t="s">
        <v>557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3">
        <f t="shared" si="0"/>
        <v>0</v>
      </c>
    </row>
    <row r="34" spans="1:13" s="41" customFormat="1" ht="20.25" customHeight="1">
      <c r="A34" s="39"/>
      <c r="B34" s="42" t="s">
        <v>558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3">
        <f t="shared" si="0"/>
        <v>0</v>
      </c>
    </row>
    <row r="35" spans="1:13" s="41" customFormat="1" ht="20.25" customHeight="1">
      <c r="A35" s="39"/>
      <c r="B35" s="43" t="s">
        <v>559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3">
        <f t="shared" si="0"/>
        <v>0</v>
      </c>
    </row>
    <row r="36" spans="1:13" s="41" customFormat="1" ht="20.25" customHeight="1">
      <c r="A36" s="39"/>
      <c r="B36" s="42" t="s">
        <v>560</v>
      </c>
      <c r="C36" s="79"/>
      <c r="D36" s="79"/>
      <c r="E36" s="79"/>
      <c r="F36" s="79"/>
      <c r="G36" s="79"/>
      <c r="H36" s="79"/>
      <c r="I36" s="79"/>
      <c r="J36" s="79"/>
      <c r="K36" s="79"/>
      <c r="L36" s="79">
        <v>1473633</v>
      </c>
      <c r="M36" s="3">
        <f t="shared" si="0"/>
        <v>1473633</v>
      </c>
    </row>
    <row r="37" spans="1:13" s="41" customFormat="1" ht="20.25" customHeight="1">
      <c r="A37" s="39"/>
      <c r="B37" s="42" t="s">
        <v>561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3">
        <f t="shared" si="0"/>
        <v>0</v>
      </c>
    </row>
    <row r="38" spans="1:13" s="41" customFormat="1" ht="20.25" customHeight="1">
      <c r="A38" s="39"/>
      <c r="B38" s="42" t="s">
        <v>562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3">
        <f t="shared" si="0"/>
        <v>0</v>
      </c>
    </row>
    <row r="39" spans="1:13" s="41" customFormat="1" ht="20.25" customHeight="1">
      <c r="A39" s="39"/>
      <c r="B39" s="42" t="s">
        <v>563</v>
      </c>
      <c r="C39" s="79"/>
      <c r="D39" s="79"/>
      <c r="E39" s="79"/>
      <c r="F39" s="79"/>
      <c r="G39" s="79"/>
      <c r="H39" s="79"/>
      <c r="I39" s="79"/>
      <c r="J39" s="79"/>
      <c r="K39" s="80"/>
      <c r="L39" s="79"/>
      <c r="M39" s="3">
        <f t="shared" si="0"/>
        <v>0</v>
      </c>
    </row>
    <row r="40" spans="1:13" s="41" customFormat="1" ht="20.25" customHeight="1">
      <c r="A40" s="39"/>
      <c r="B40" s="42" t="s">
        <v>564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3">
        <f t="shared" si="0"/>
        <v>0</v>
      </c>
    </row>
    <row r="41" spans="1:13" s="41" customFormat="1" ht="20.25" customHeight="1">
      <c r="A41" s="39"/>
      <c r="B41" s="42" t="s">
        <v>565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3">
        <f t="shared" si="0"/>
        <v>0</v>
      </c>
    </row>
    <row r="42" spans="1:13" s="41" customFormat="1" ht="20.25" customHeight="1">
      <c r="A42" s="39"/>
      <c r="B42" s="42" t="s">
        <v>566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3">
        <f t="shared" si="0"/>
        <v>0</v>
      </c>
    </row>
    <row r="43" spans="1:13" s="41" customFormat="1" ht="20.25" customHeight="1">
      <c r="A43" s="39"/>
      <c r="B43" s="43" t="s">
        <v>567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3">
        <f t="shared" si="0"/>
        <v>0</v>
      </c>
    </row>
    <row r="44" spans="1:13" s="41" customFormat="1" ht="20.25" customHeight="1">
      <c r="A44" s="39"/>
      <c r="B44" s="42" t="s">
        <v>581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3">
        <f t="shared" si="0"/>
        <v>0</v>
      </c>
    </row>
    <row r="45" spans="1:13" s="41" customFormat="1" ht="15.75">
      <c r="A45" s="39"/>
      <c r="B45" s="44" t="s">
        <v>659</v>
      </c>
      <c r="C45" s="3">
        <f>SUM(C31:C44)</f>
        <v>11500000</v>
      </c>
      <c r="D45" s="3">
        <f aca="true" t="shared" si="2" ref="D45:L45">SUM(D31:D44)</f>
        <v>0</v>
      </c>
      <c r="E45" s="3">
        <f t="shared" si="2"/>
        <v>0</v>
      </c>
      <c r="F45" s="3">
        <f t="shared" si="2"/>
        <v>7097</v>
      </c>
      <c r="G45" s="3">
        <f t="shared" si="2"/>
        <v>0</v>
      </c>
      <c r="H45" s="3">
        <f t="shared" si="2"/>
        <v>421835</v>
      </c>
      <c r="I45" s="3">
        <f t="shared" si="2"/>
        <v>0</v>
      </c>
      <c r="J45" s="3">
        <f t="shared" si="2"/>
        <v>0</v>
      </c>
      <c r="K45" s="3">
        <f t="shared" si="2"/>
        <v>0</v>
      </c>
      <c r="L45" s="3">
        <f t="shared" si="2"/>
        <v>3897263</v>
      </c>
      <c r="M45" s="3">
        <f>SUM(C45:L45)</f>
        <v>15826195</v>
      </c>
    </row>
    <row r="46" spans="1:13" s="41" customFormat="1" ht="20.25" customHeight="1">
      <c r="A46" s="39"/>
      <c r="B46" s="42" t="s">
        <v>568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3">
        <f t="shared" si="0"/>
        <v>0</v>
      </c>
    </row>
    <row r="47" spans="1:13" s="41" customFormat="1" ht="20.25" customHeight="1">
      <c r="A47" s="39"/>
      <c r="B47" s="42" t="s">
        <v>569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3">
        <f t="shared" si="0"/>
        <v>0</v>
      </c>
    </row>
    <row r="48" spans="1:13" s="41" customFormat="1" ht="20.25" customHeight="1">
      <c r="A48" s="39"/>
      <c r="B48" s="42" t="s">
        <v>570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3">
        <f t="shared" si="0"/>
        <v>0</v>
      </c>
    </row>
    <row r="49" spans="1:13" s="41" customFormat="1" ht="20.25" customHeight="1">
      <c r="A49" s="39"/>
      <c r="B49" s="42" t="s">
        <v>571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3">
        <f t="shared" si="0"/>
        <v>0</v>
      </c>
    </row>
    <row r="50" spans="1:13" s="41" customFormat="1" ht="20.25" customHeight="1">
      <c r="A50" s="39"/>
      <c r="B50" s="42" t="s">
        <v>572</v>
      </c>
      <c r="C50" s="79"/>
      <c r="D50" s="79"/>
      <c r="E50" s="79"/>
      <c r="F50" s="79"/>
      <c r="G50" s="79"/>
      <c r="H50" s="79"/>
      <c r="I50" s="79"/>
      <c r="J50" s="79"/>
      <c r="K50" s="79"/>
      <c r="L50" s="79">
        <v>1379066</v>
      </c>
      <c r="M50" s="3">
        <f t="shared" si="0"/>
        <v>1379066</v>
      </c>
    </row>
    <row r="51" spans="1:13" s="41" customFormat="1" ht="20.25" customHeight="1">
      <c r="A51" s="39"/>
      <c r="B51" s="42" t="s">
        <v>573</v>
      </c>
      <c r="C51" s="79"/>
      <c r="D51" s="79"/>
      <c r="E51" s="79"/>
      <c r="F51" s="79"/>
      <c r="G51" s="79"/>
      <c r="H51" s="79"/>
      <c r="I51" s="79"/>
      <c r="J51" s="79"/>
      <c r="K51" s="79"/>
      <c r="L51" s="79">
        <v>-2302448</v>
      </c>
      <c r="M51" s="3">
        <f t="shared" si="0"/>
        <v>-2302448</v>
      </c>
    </row>
    <row r="52" spans="1:13" s="41" customFormat="1" ht="20.25" customHeight="1">
      <c r="A52" s="39"/>
      <c r="B52" s="42" t="s">
        <v>574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3">
        <f t="shared" si="0"/>
        <v>0</v>
      </c>
    </row>
    <row r="53" spans="1:13" s="41" customFormat="1" ht="20.25" customHeight="1">
      <c r="A53" s="39"/>
      <c r="B53" s="42" t="s">
        <v>575</v>
      </c>
      <c r="C53" s="79"/>
      <c r="D53" s="79"/>
      <c r="E53" s="79"/>
      <c r="F53" s="79"/>
      <c r="G53" s="79"/>
      <c r="H53" s="79">
        <v>121182</v>
      </c>
      <c r="I53" s="79"/>
      <c r="J53" s="79"/>
      <c r="K53" s="80"/>
      <c r="L53" s="79">
        <v>-121182</v>
      </c>
      <c r="M53" s="3">
        <f t="shared" si="0"/>
        <v>0</v>
      </c>
    </row>
    <row r="54" spans="1:13" s="41" customFormat="1" ht="20.25" customHeight="1">
      <c r="A54" s="39"/>
      <c r="B54" s="42" t="s">
        <v>576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3">
        <f t="shared" si="0"/>
        <v>0</v>
      </c>
    </row>
    <row r="55" spans="1:13" s="41" customFormat="1" ht="20.25" customHeight="1">
      <c r="A55" s="39"/>
      <c r="B55" s="42" t="s">
        <v>577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3">
        <f t="shared" si="0"/>
        <v>0</v>
      </c>
    </row>
    <row r="56" spans="1:13" s="41" customFormat="1" ht="20.25" customHeight="1">
      <c r="A56" s="39"/>
      <c r="B56" s="42" t="s">
        <v>578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3">
        <f t="shared" si="0"/>
        <v>0</v>
      </c>
    </row>
    <row r="57" spans="1:13" s="41" customFormat="1" ht="20.25" customHeight="1">
      <c r="A57" s="39"/>
      <c r="B57" s="43" t="s">
        <v>579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3">
        <f t="shared" si="0"/>
        <v>0</v>
      </c>
    </row>
    <row r="58" spans="1:13" s="41" customFormat="1" ht="20.25" customHeight="1">
      <c r="A58" s="39"/>
      <c r="B58" s="42" t="s">
        <v>580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3">
        <f t="shared" si="0"/>
        <v>0</v>
      </c>
    </row>
    <row r="59" spans="1:13" s="41" customFormat="1" ht="15.75">
      <c r="A59" s="39"/>
      <c r="B59" s="44" t="s">
        <v>658</v>
      </c>
      <c r="C59" s="3">
        <f aca="true" t="shared" si="3" ref="C59:L59">SUM(C45:C58)</f>
        <v>11500000</v>
      </c>
      <c r="D59" s="3">
        <f t="shared" si="3"/>
        <v>0</v>
      </c>
      <c r="E59" s="3">
        <f t="shared" si="3"/>
        <v>0</v>
      </c>
      <c r="F59" s="3">
        <f t="shared" si="3"/>
        <v>7097</v>
      </c>
      <c r="G59" s="3">
        <f t="shared" si="3"/>
        <v>0</v>
      </c>
      <c r="H59" s="3">
        <f t="shared" si="3"/>
        <v>543017</v>
      </c>
      <c r="I59" s="3">
        <f t="shared" si="3"/>
        <v>0</v>
      </c>
      <c r="J59" s="3">
        <f t="shared" si="3"/>
        <v>0</v>
      </c>
      <c r="K59" s="3">
        <f t="shared" si="3"/>
        <v>0</v>
      </c>
      <c r="L59" s="3">
        <f t="shared" si="3"/>
        <v>2852699</v>
      </c>
      <c r="M59" s="3">
        <f>SUM(C59:L59)</f>
        <v>14902813</v>
      </c>
    </row>
    <row r="60" spans="1:13" s="41" customFormat="1" ht="20.25" customHeight="1">
      <c r="A60" s="39"/>
      <c r="B60" s="42" t="s">
        <v>596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3">
        <f aca="true" t="shared" si="4" ref="M60:M72">SUM(C60:L60)</f>
        <v>0</v>
      </c>
    </row>
    <row r="61" spans="1:13" s="41" customFormat="1" ht="20.25" customHeight="1">
      <c r="A61" s="39"/>
      <c r="B61" s="42" t="s">
        <v>597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3">
        <f t="shared" si="4"/>
        <v>0</v>
      </c>
    </row>
    <row r="62" spans="1:13" s="41" customFormat="1" ht="20.25" customHeight="1">
      <c r="A62" s="39"/>
      <c r="B62" s="42" t="s">
        <v>598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3">
        <f t="shared" si="4"/>
        <v>0</v>
      </c>
    </row>
    <row r="63" spans="1:13" s="41" customFormat="1" ht="20.25" customHeight="1">
      <c r="A63" s="39"/>
      <c r="B63" s="42" t="s">
        <v>599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3">
        <f t="shared" si="4"/>
        <v>0</v>
      </c>
    </row>
    <row r="64" spans="1:13" s="41" customFormat="1" ht="20.25" customHeight="1">
      <c r="A64" s="39"/>
      <c r="B64" s="42" t="s">
        <v>600</v>
      </c>
      <c r="C64" s="79"/>
      <c r="D64" s="79"/>
      <c r="E64" s="79"/>
      <c r="F64" s="79"/>
      <c r="G64" s="79"/>
      <c r="H64" s="79"/>
      <c r="I64" s="79"/>
      <c r="J64" s="79"/>
      <c r="K64" s="79"/>
      <c r="L64" s="79">
        <v>620621</v>
      </c>
      <c r="M64" s="3">
        <f t="shared" si="4"/>
        <v>620621</v>
      </c>
    </row>
    <row r="65" spans="1:13" s="41" customFormat="1" ht="20.25" customHeight="1">
      <c r="A65" s="39"/>
      <c r="B65" s="42" t="s">
        <v>601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3">
        <f t="shared" si="4"/>
        <v>0</v>
      </c>
    </row>
    <row r="66" spans="1:13" s="41" customFormat="1" ht="20.25" customHeight="1">
      <c r="A66" s="39"/>
      <c r="B66" s="42" t="s">
        <v>602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3">
        <f t="shared" si="4"/>
        <v>0</v>
      </c>
    </row>
    <row r="67" spans="1:13" s="41" customFormat="1" ht="20.25" customHeight="1">
      <c r="A67" s="39"/>
      <c r="B67" s="42" t="s">
        <v>603</v>
      </c>
      <c r="C67" s="79"/>
      <c r="D67" s="79"/>
      <c r="E67" s="79"/>
      <c r="F67" s="79"/>
      <c r="G67" s="79"/>
      <c r="H67" s="79"/>
      <c r="I67" s="79"/>
      <c r="J67" s="79"/>
      <c r="K67" s="80"/>
      <c r="L67" s="79"/>
      <c r="M67" s="3">
        <f t="shared" si="4"/>
        <v>0</v>
      </c>
    </row>
    <row r="68" spans="1:13" s="41" customFormat="1" ht="20.25" customHeight="1">
      <c r="A68" s="39"/>
      <c r="B68" s="42" t="s">
        <v>604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3">
        <f t="shared" si="4"/>
        <v>0</v>
      </c>
    </row>
    <row r="69" spans="1:13" s="41" customFormat="1" ht="20.25" customHeight="1">
      <c r="A69" s="39"/>
      <c r="B69" s="42" t="s">
        <v>605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3">
        <f t="shared" si="4"/>
        <v>0</v>
      </c>
    </row>
    <row r="70" spans="1:13" s="41" customFormat="1" ht="20.25" customHeight="1">
      <c r="A70" s="39"/>
      <c r="B70" s="42" t="s">
        <v>606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3">
        <f t="shared" si="4"/>
        <v>0</v>
      </c>
    </row>
    <row r="71" spans="1:13" s="41" customFormat="1" ht="20.25" customHeight="1">
      <c r="A71" s="39"/>
      <c r="B71" s="43" t="s">
        <v>607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3">
        <f t="shared" si="4"/>
        <v>0</v>
      </c>
    </row>
    <row r="72" spans="1:13" s="41" customFormat="1" ht="20.25" customHeight="1">
      <c r="A72" s="39"/>
      <c r="B72" s="42" t="s">
        <v>608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3">
        <f t="shared" si="4"/>
        <v>0</v>
      </c>
    </row>
    <row r="73" spans="1:13" s="41" customFormat="1" ht="15.75">
      <c r="A73" s="39"/>
      <c r="B73" s="44" t="s">
        <v>657</v>
      </c>
      <c r="C73" s="3">
        <f>SUM(C59:C72)</f>
        <v>11500000</v>
      </c>
      <c r="D73" s="3">
        <f aca="true" t="shared" si="5" ref="D73:J73">SUM(D59:D72)</f>
        <v>0</v>
      </c>
      <c r="E73" s="3">
        <f t="shared" si="5"/>
        <v>0</v>
      </c>
      <c r="F73" s="3">
        <f t="shared" si="5"/>
        <v>7097</v>
      </c>
      <c r="G73" s="3">
        <f t="shared" si="5"/>
        <v>0</v>
      </c>
      <c r="H73" s="3">
        <f t="shared" si="5"/>
        <v>543017</v>
      </c>
      <c r="I73" s="3">
        <f t="shared" si="5"/>
        <v>0</v>
      </c>
      <c r="J73" s="3">
        <f t="shared" si="5"/>
        <v>0</v>
      </c>
      <c r="K73" s="3">
        <f>SUM(K59:K72)</f>
        <v>0</v>
      </c>
      <c r="L73" s="3">
        <f>SUM(L59:L72)</f>
        <v>3473320</v>
      </c>
      <c r="M73" s="3">
        <f>SUM(C73:L73)</f>
        <v>15523434</v>
      </c>
    </row>
    <row r="76" spans="7:13" ht="15.75">
      <c r="G76" s="5"/>
      <c r="H76" s="6"/>
      <c r="J76" s="35"/>
      <c r="L76" s="117" t="s">
        <v>649</v>
      </c>
      <c r="M76" s="117"/>
    </row>
    <row r="77" spans="2:13" ht="15.75">
      <c r="B77" s="116" t="s">
        <v>646</v>
      </c>
      <c r="C77" s="116"/>
      <c r="D77" s="116"/>
      <c r="J77" s="8"/>
      <c r="L77" s="12"/>
      <c r="M77" s="12"/>
    </row>
    <row r="78" spans="10:12" ht="15.75">
      <c r="J78" s="35"/>
      <c r="L78" s="6"/>
    </row>
    <row r="79" spans="10:13" ht="15.75">
      <c r="J79" s="35"/>
      <c r="L79" s="117" t="s">
        <v>650</v>
      </c>
      <c r="M79" s="117"/>
    </row>
    <row r="80" spans="2:13" ht="15.75">
      <c r="B80" s="116" t="s">
        <v>654</v>
      </c>
      <c r="C80" s="116"/>
      <c r="D80" s="116"/>
      <c r="J80" s="8"/>
      <c r="L80" s="12"/>
      <c r="M80" s="12"/>
    </row>
    <row r="81" spans="10:12" ht="15.75">
      <c r="J81" s="35"/>
      <c r="L81" s="6"/>
    </row>
    <row r="82" spans="10:13" ht="15.75">
      <c r="J82" s="35"/>
      <c r="L82" s="117" t="s">
        <v>651</v>
      </c>
      <c r="M82" s="117"/>
    </row>
    <row r="83" spans="2:13" ht="15.75">
      <c r="B83" s="116" t="s">
        <v>648</v>
      </c>
      <c r="C83" s="116"/>
      <c r="D83" s="116"/>
      <c r="J83" s="8"/>
      <c r="L83" s="12"/>
      <c r="M83" s="12"/>
    </row>
  </sheetData>
  <mergeCells count="19">
    <mergeCell ref="L79:M79"/>
    <mergeCell ref="L82:M82"/>
    <mergeCell ref="C24:C25"/>
    <mergeCell ref="D24:D25"/>
    <mergeCell ref="E24:E25"/>
    <mergeCell ref="B14:M14"/>
    <mergeCell ref="B15:M15"/>
    <mergeCell ref="B17:M17"/>
    <mergeCell ref="B18:M18"/>
    <mergeCell ref="B83:D83"/>
    <mergeCell ref="M24:M25"/>
    <mergeCell ref="L76:M76"/>
    <mergeCell ref="B77:D77"/>
    <mergeCell ref="B80:D80"/>
    <mergeCell ref="F24:G24"/>
    <mergeCell ref="H24:I24"/>
    <mergeCell ref="J24:K24"/>
    <mergeCell ref="L24:L25"/>
    <mergeCell ref="B24:B25"/>
  </mergeCells>
  <conditionalFormatting sqref="C45:L45 C31:L31 C59:L59 M27:M73 C73:L73">
    <cfRule type="cellIs" priority="1" dxfId="0" operator="notEqual" stopIfTrue="1">
      <formula>0</formula>
    </cfRule>
  </conditionalFormatting>
  <conditionalFormatting sqref="C32:L44 C27:L30 C46:L58 C60:L72">
    <cfRule type="cellIs" priority="2" dxfId="1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Elze_G</dc:creator>
  <cp:keywords/>
  <dc:description/>
  <cp:lastModifiedBy>Daiva Radzeviciene</cp:lastModifiedBy>
  <cp:lastPrinted>2009-04-27T13:48:43Z</cp:lastPrinted>
  <dcterms:created xsi:type="dcterms:W3CDTF">2004-10-26T05:33:08Z</dcterms:created>
  <dcterms:modified xsi:type="dcterms:W3CDTF">2009-05-05T14:43:17Z</dcterms:modified>
  <cp:category/>
  <cp:version/>
  <cp:contentType/>
  <cp:contentStatus/>
</cp:coreProperties>
</file>